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B:\Rate Information\1) Rate Control\2026-2027\"/>
    </mc:Choice>
  </mc:AlternateContent>
  <xr:revisionPtr revIDLastSave="0" documentId="13_ncr:1_{ACEA5EF3-94D7-40A8-A5E7-B89188C2CE3B}" xr6:coauthVersionLast="47" xr6:coauthVersionMax="47" xr10:uidLastSave="{00000000-0000-0000-0000-000000000000}"/>
  <bookViews>
    <workbookView xWindow="4500" yWindow="1620" windowWidth="21600" windowHeight="11295" xr2:uid="{2EC0B8C3-0C6D-41A7-B376-E1FF67084192}"/>
  </bookViews>
  <sheets>
    <sheet name="Regular" sheetId="2" r:id="rId1"/>
    <sheet name="Executiv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3" l="1"/>
  <c r="F52" i="3"/>
  <c r="F17" i="3"/>
  <c r="H16" i="4"/>
  <c r="G28" i="4"/>
  <c r="G31" i="4"/>
  <c r="F38" i="4"/>
  <c r="G13" i="4"/>
  <c r="F50" i="2"/>
  <c r="C42" i="3" l="1"/>
  <c r="D42" i="3" l="1"/>
  <c r="D13" i="4"/>
  <c r="D26" i="3"/>
  <c r="D15" i="3"/>
  <c r="D19" i="2"/>
  <c r="D16" i="2"/>
  <c r="D14" i="2"/>
  <c r="D20" i="3" l="1"/>
  <c r="E13" i="4" l="1"/>
  <c r="C37" i="3"/>
  <c r="B35" i="3" s="1"/>
  <c r="H35" i="3" s="1"/>
  <c r="G36" i="3"/>
  <c r="F36" i="3"/>
  <c r="E36" i="3"/>
  <c r="D36" i="3"/>
  <c r="G35" i="3"/>
  <c r="F35" i="3"/>
  <c r="E35" i="3"/>
  <c r="D35" i="3"/>
  <c r="I17" i="3"/>
  <c r="H17" i="3"/>
  <c r="G17" i="3"/>
  <c r="E17" i="3"/>
  <c r="D17" i="3"/>
  <c r="H16" i="2"/>
  <c r="I16" i="2"/>
  <c r="F16" i="2"/>
  <c r="E16" i="2"/>
  <c r="I14" i="2"/>
  <c r="H14" i="2"/>
  <c r="F14" i="2"/>
  <c r="E14" i="2"/>
  <c r="C40" i="2"/>
  <c r="F40" i="2" s="1"/>
  <c r="F39" i="2"/>
  <c r="E39" i="2"/>
  <c r="D39" i="2"/>
  <c r="F38" i="2"/>
  <c r="E38" i="2"/>
  <c r="D38" i="2"/>
  <c r="F37" i="2"/>
  <c r="E37" i="2"/>
  <c r="D37" i="2"/>
  <c r="E15" i="3"/>
  <c r="F15" i="3"/>
  <c r="C57" i="3"/>
  <c r="G56" i="3"/>
  <c r="F56" i="3"/>
  <c r="E56" i="3"/>
  <c r="D56" i="3"/>
  <c r="G55" i="3"/>
  <c r="F55" i="3"/>
  <c r="E55" i="3"/>
  <c r="D55" i="3"/>
  <c r="C64" i="2"/>
  <c r="E64" i="2" s="1"/>
  <c r="F63" i="2"/>
  <c r="E63" i="2"/>
  <c r="D63" i="2"/>
  <c r="F62" i="2"/>
  <c r="E62" i="2"/>
  <c r="D62" i="2"/>
  <c r="F61" i="2"/>
  <c r="E61" i="2"/>
  <c r="D61" i="2"/>
  <c r="B55" i="3" l="1"/>
  <c r="I55" i="3" s="1"/>
  <c r="B36" i="3"/>
  <c r="I36" i="3" s="1"/>
  <c r="B56" i="3"/>
  <c r="H56" i="3" s="1"/>
  <c r="J14" i="2"/>
  <c r="K14" i="2" s="1"/>
  <c r="I35" i="3"/>
  <c r="J35" i="3" s="1"/>
  <c r="K35" i="3" s="1"/>
  <c r="D37" i="3"/>
  <c r="E37" i="3"/>
  <c r="F37" i="3"/>
  <c r="G37" i="3"/>
  <c r="J17" i="3"/>
  <c r="K17" i="3" s="1"/>
  <c r="G57" i="3"/>
  <c r="B37" i="2"/>
  <c r="H37" i="2" s="1"/>
  <c r="B39" i="2"/>
  <c r="H39" i="2" s="1"/>
  <c r="B38" i="2"/>
  <c r="H38" i="2" s="1"/>
  <c r="J16" i="2"/>
  <c r="K16" i="2" s="1"/>
  <c r="B62" i="2"/>
  <c r="I62" i="2" s="1"/>
  <c r="B63" i="2"/>
  <c r="B61" i="2"/>
  <c r="D40" i="2"/>
  <c r="E40" i="2"/>
  <c r="E57" i="3"/>
  <c r="D57" i="3"/>
  <c r="F64" i="2"/>
  <c r="D64" i="2"/>
  <c r="H55" i="3" l="1"/>
  <c r="J55" i="3" s="1"/>
  <c r="K55" i="3" s="1"/>
  <c r="H36" i="3"/>
  <c r="J36" i="3" s="1"/>
  <c r="K36" i="3" s="1"/>
  <c r="B37" i="3"/>
  <c r="H37" i="3" s="1"/>
  <c r="H62" i="2"/>
  <c r="J62" i="2" s="1"/>
  <c r="K62" i="2" s="1"/>
  <c r="I37" i="2"/>
  <c r="J37" i="2" s="1"/>
  <c r="K37" i="2" s="1"/>
  <c r="I38" i="2"/>
  <c r="J38" i="2" s="1"/>
  <c r="K38" i="2" s="1"/>
  <c r="B57" i="3"/>
  <c r="H57" i="3" s="1"/>
  <c r="I56" i="3"/>
  <c r="J56" i="3" s="1"/>
  <c r="K56" i="3" s="1"/>
  <c r="I39" i="2"/>
  <c r="J39" i="2" s="1"/>
  <c r="K39" i="2" s="1"/>
  <c r="B40" i="2"/>
  <c r="H40" i="2" s="1"/>
  <c r="I61" i="2"/>
  <c r="H61" i="2"/>
  <c r="I63" i="2"/>
  <c r="H63" i="2"/>
  <c r="B64" i="2"/>
  <c r="H64" i="2" s="1"/>
  <c r="I37" i="3" l="1"/>
  <c r="J37" i="3" s="1"/>
  <c r="K37" i="3" s="1"/>
  <c r="I40" i="2"/>
  <c r="J40" i="2" s="1"/>
  <c r="K40" i="2" s="1"/>
  <c r="I57" i="3"/>
  <c r="J57" i="3" s="1"/>
  <c r="K57" i="3" s="1"/>
  <c r="J63" i="2"/>
  <c r="K63" i="2" s="1"/>
  <c r="I64" i="2"/>
  <c r="J64" i="2" s="1"/>
  <c r="K64" i="2" s="1"/>
  <c r="J61" i="2"/>
  <c r="K61" i="2" s="1"/>
  <c r="C33" i="4"/>
  <c r="F33" i="4" s="1"/>
  <c r="F32" i="4"/>
  <c r="E32" i="4"/>
  <c r="D32" i="4"/>
  <c r="F31" i="4"/>
  <c r="E31" i="4"/>
  <c r="D31" i="4"/>
  <c r="C38" i="4"/>
  <c r="E38" i="4" s="1"/>
  <c r="F37" i="4"/>
  <c r="E37" i="4"/>
  <c r="D37" i="4"/>
  <c r="F36" i="4"/>
  <c r="E36" i="4"/>
  <c r="D36" i="4"/>
  <c r="C28" i="4"/>
  <c r="F27" i="4"/>
  <c r="E27" i="4"/>
  <c r="D27" i="4"/>
  <c r="F26" i="4"/>
  <c r="E26" i="4"/>
  <c r="D26" i="4"/>
  <c r="F22" i="4"/>
  <c r="E22" i="4"/>
  <c r="D22" i="4"/>
  <c r="C23" i="4"/>
  <c r="C18" i="4"/>
  <c r="E18" i="4" s="1"/>
  <c r="F17" i="4"/>
  <c r="E17" i="4"/>
  <c r="D17" i="4"/>
  <c r="F16" i="4"/>
  <c r="E16" i="4"/>
  <c r="D16" i="4"/>
  <c r="H13" i="4"/>
  <c r="F13" i="4"/>
  <c r="C62" i="3"/>
  <c r="B61" i="3" s="1"/>
  <c r="I61" i="3" s="1"/>
  <c r="G61" i="3"/>
  <c r="F61" i="3"/>
  <c r="E61" i="3"/>
  <c r="D61" i="3"/>
  <c r="G60" i="3"/>
  <c r="F60" i="3"/>
  <c r="E60" i="3"/>
  <c r="D60" i="3"/>
  <c r="C52" i="3"/>
  <c r="D52" i="3" s="1"/>
  <c r="G51" i="3"/>
  <c r="F51" i="3"/>
  <c r="E51" i="3"/>
  <c r="D51" i="3"/>
  <c r="G50" i="3"/>
  <c r="F50" i="3"/>
  <c r="E50" i="3"/>
  <c r="D50" i="3"/>
  <c r="C47" i="3"/>
  <c r="B45" i="3" s="1"/>
  <c r="G46" i="3"/>
  <c r="F46" i="3"/>
  <c r="E46" i="3"/>
  <c r="D46" i="3"/>
  <c r="G45" i="3"/>
  <c r="F45" i="3"/>
  <c r="E45" i="3"/>
  <c r="D45" i="3"/>
  <c r="G42" i="3"/>
  <c r="G41" i="3"/>
  <c r="F41" i="3"/>
  <c r="E41" i="3"/>
  <c r="D41" i="3"/>
  <c r="B41" i="3"/>
  <c r="G40" i="3"/>
  <c r="F40" i="3"/>
  <c r="E40" i="3"/>
  <c r="D40" i="3"/>
  <c r="C32" i="3"/>
  <c r="B30" i="3" s="1"/>
  <c r="G31" i="3"/>
  <c r="F31" i="3"/>
  <c r="E31" i="3"/>
  <c r="D31" i="3"/>
  <c r="G30" i="3"/>
  <c r="F30" i="3"/>
  <c r="E30" i="3"/>
  <c r="D30" i="3"/>
  <c r="C27" i="3"/>
  <c r="G27" i="3" s="1"/>
  <c r="G26" i="3"/>
  <c r="F26" i="3"/>
  <c r="E26" i="3"/>
  <c r="G25" i="3"/>
  <c r="F25" i="3"/>
  <c r="E25" i="3"/>
  <c r="D25" i="3"/>
  <c r="C22" i="3"/>
  <c r="G21" i="3"/>
  <c r="F21" i="3"/>
  <c r="E21" i="3"/>
  <c r="D21" i="3"/>
  <c r="G20" i="3"/>
  <c r="F20" i="3"/>
  <c r="E20" i="3"/>
  <c r="I15" i="3"/>
  <c r="H15" i="3"/>
  <c r="G15" i="3"/>
  <c r="C70" i="2"/>
  <c r="F70" i="2" s="1"/>
  <c r="F69" i="2"/>
  <c r="E69" i="2"/>
  <c r="D69" i="2"/>
  <c r="F68" i="2"/>
  <c r="E68" i="2"/>
  <c r="D68" i="2"/>
  <c r="F67" i="2"/>
  <c r="E67" i="2"/>
  <c r="D67" i="2"/>
  <c r="C58" i="2"/>
  <c r="D58" i="2" s="1"/>
  <c r="F57" i="2"/>
  <c r="E57" i="2"/>
  <c r="D57" i="2"/>
  <c r="F56" i="2"/>
  <c r="E56" i="2"/>
  <c r="D56" i="2"/>
  <c r="F55" i="2"/>
  <c r="E55" i="2"/>
  <c r="D55" i="2"/>
  <c r="C52" i="2"/>
  <c r="D52" i="2" s="1"/>
  <c r="F51" i="2"/>
  <c r="E51" i="2"/>
  <c r="D51" i="2"/>
  <c r="E50" i="2"/>
  <c r="D50" i="2"/>
  <c r="F49" i="2"/>
  <c r="E49" i="2"/>
  <c r="D49" i="2"/>
  <c r="C46" i="2"/>
  <c r="F46" i="2" s="1"/>
  <c r="F45" i="2"/>
  <c r="E45" i="2"/>
  <c r="D45" i="2"/>
  <c r="F44" i="2"/>
  <c r="E44" i="2"/>
  <c r="D44" i="2"/>
  <c r="F43" i="2"/>
  <c r="E43" i="2"/>
  <c r="D43" i="2"/>
  <c r="C34" i="2"/>
  <c r="F34" i="2" s="1"/>
  <c r="F33" i="2"/>
  <c r="E33" i="2"/>
  <c r="D33" i="2"/>
  <c r="F32" i="2"/>
  <c r="E32" i="2"/>
  <c r="D32" i="2"/>
  <c r="F31" i="2"/>
  <c r="E31" i="2"/>
  <c r="D31" i="2"/>
  <c r="C28" i="2"/>
  <c r="F28" i="2" s="1"/>
  <c r="F27" i="2"/>
  <c r="E27" i="2"/>
  <c r="D27" i="2"/>
  <c r="F26" i="2"/>
  <c r="E26" i="2"/>
  <c r="D26" i="2"/>
  <c r="F25" i="2"/>
  <c r="E25" i="2"/>
  <c r="D25" i="2"/>
  <c r="C22" i="2"/>
  <c r="F21" i="2"/>
  <c r="E21" i="2"/>
  <c r="D21" i="2"/>
  <c r="F20" i="2"/>
  <c r="E20" i="2"/>
  <c r="D20" i="2"/>
  <c r="F19" i="2"/>
  <c r="E19" i="2"/>
  <c r="B31" i="4" l="1"/>
  <c r="H31" i="4" s="1"/>
  <c r="F18" i="4"/>
  <c r="B17" i="4"/>
  <c r="H17" i="4" s="1"/>
  <c r="B31" i="3"/>
  <c r="H31" i="3" s="1"/>
  <c r="B43" i="2"/>
  <c r="I43" i="2" s="1"/>
  <c r="B57" i="2"/>
  <c r="I57" i="2" s="1"/>
  <c r="B44" i="2"/>
  <c r="H44" i="2" s="1"/>
  <c r="B55" i="2"/>
  <c r="I55" i="2" s="1"/>
  <c r="B32" i="2"/>
  <c r="H32" i="2" s="1"/>
  <c r="B56" i="2"/>
  <c r="I56" i="2" s="1"/>
  <c r="F22" i="2"/>
  <c r="D22" i="2"/>
  <c r="E62" i="3"/>
  <c r="E42" i="3"/>
  <c r="F42" i="3"/>
  <c r="B40" i="3"/>
  <c r="E32" i="3"/>
  <c r="D27" i="3"/>
  <c r="B21" i="3"/>
  <c r="H21" i="3" s="1"/>
  <c r="D22" i="3"/>
  <c r="I13" i="4"/>
  <c r="J13" i="4" s="1"/>
  <c r="B36" i="4"/>
  <c r="H36" i="4" s="1"/>
  <c r="E33" i="4"/>
  <c r="B32" i="4"/>
  <c r="H32" i="4" s="1"/>
  <c r="E22" i="3"/>
  <c r="B26" i="3"/>
  <c r="E27" i="3"/>
  <c r="E52" i="3"/>
  <c r="B25" i="3"/>
  <c r="F27" i="3"/>
  <c r="E47" i="3"/>
  <c r="B51" i="3"/>
  <c r="I51" i="3" s="1"/>
  <c r="H41" i="3"/>
  <c r="B50" i="3"/>
  <c r="G52" i="3"/>
  <c r="J15" i="3"/>
  <c r="K15" i="3" s="1"/>
  <c r="B46" i="3"/>
  <c r="H46" i="3" s="1"/>
  <c r="B31" i="2"/>
  <c r="H31" i="2" s="1"/>
  <c r="B33" i="2"/>
  <c r="H33" i="2" s="1"/>
  <c r="E58" i="2"/>
  <c r="F58" i="2"/>
  <c r="D46" i="2"/>
  <c r="D70" i="2"/>
  <c r="B20" i="2"/>
  <c r="H20" i="2" s="1"/>
  <c r="E46" i="2"/>
  <c r="E70" i="2"/>
  <c r="B45" i="2"/>
  <c r="F52" i="2"/>
  <c r="D33" i="4"/>
  <c r="B37" i="4"/>
  <c r="H37" i="4" s="1"/>
  <c r="B16" i="4"/>
  <c r="D18" i="4"/>
  <c r="B21" i="2"/>
  <c r="I21" i="2" s="1"/>
  <c r="E34" i="2"/>
  <c r="B19" i="2"/>
  <c r="I19" i="2" s="1"/>
  <c r="E22" i="2"/>
  <c r="B22" i="4"/>
  <c r="E23" i="4"/>
  <c r="D23" i="4"/>
  <c r="F23" i="4"/>
  <c r="E21" i="4"/>
  <c r="F21" i="4"/>
  <c r="E28" i="4"/>
  <c r="D38" i="4"/>
  <c r="D28" i="4"/>
  <c r="F28" i="4"/>
  <c r="G37" i="4"/>
  <c r="B21" i="4"/>
  <c r="D21" i="4"/>
  <c r="B26" i="4"/>
  <c r="B27" i="4"/>
  <c r="H30" i="3"/>
  <c r="I30" i="3"/>
  <c r="I45" i="3"/>
  <c r="H45" i="3"/>
  <c r="I41" i="3"/>
  <c r="D32" i="3"/>
  <c r="D47" i="3"/>
  <c r="D62" i="3"/>
  <c r="F32" i="3"/>
  <c r="F47" i="3"/>
  <c r="F62" i="3"/>
  <c r="H61" i="3"/>
  <c r="J61" i="3" s="1"/>
  <c r="K61" i="3" s="1"/>
  <c r="G22" i="3"/>
  <c r="G32" i="3"/>
  <c r="G47" i="3"/>
  <c r="G62" i="3"/>
  <c r="F22" i="3"/>
  <c r="B20" i="3"/>
  <c r="B60" i="3"/>
  <c r="H43" i="2"/>
  <c r="J43" i="2" s="1"/>
  <c r="K43" i="2" s="1"/>
  <c r="E52" i="2"/>
  <c r="B25" i="2"/>
  <c r="B26" i="2"/>
  <c r="B27" i="2"/>
  <c r="D28" i="2"/>
  <c r="E28" i="2"/>
  <c r="D34" i="2"/>
  <c r="B49" i="2"/>
  <c r="B50" i="2"/>
  <c r="B51" i="2"/>
  <c r="B67" i="2"/>
  <c r="B68" i="2"/>
  <c r="B69" i="2"/>
  <c r="H55" i="2" l="1"/>
  <c r="J55" i="2" s="1"/>
  <c r="K55" i="2" s="1"/>
  <c r="H57" i="2"/>
  <c r="J57" i="2" s="1"/>
  <c r="K57" i="2" s="1"/>
  <c r="G36" i="4"/>
  <c r="I36" i="4" s="1"/>
  <c r="J36" i="4" s="1"/>
  <c r="B38" i="4"/>
  <c r="B33" i="4"/>
  <c r="G33" i="4" s="1"/>
  <c r="G32" i="4"/>
  <c r="I32" i="4" s="1"/>
  <c r="J32" i="4" s="1"/>
  <c r="I31" i="4"/>
  <c r="J31" i="4" s="1"/>
  <c r="G17" i="4"/>
  <c r="I17" i="4" s="1"/>
  <c r="J17" i="4" s="1"/>
  <c r="B32" i="3"/>
  <c r="I32" i="3" s="1"/>
  <c r="I31" i="3"/>
  <c r="J31" i="3" s="1"/>
  <c r="K31" i="3" s="1"/>
  <c r="I21" i="3"/>
  <c r="J21" i="3" s="1"/>
  <c r="K21" i="3" s="1"/>
  <c r="B58" i="2"/>
  <c r="I58" i="2" s="1"/>
  <c r="H56" i="2"/>
  <c r="J56" i="2" s="1"/>
  <c r="K56" i="2" s="1"/>
  <c r="I44" i="2"/>
  <c r="J44" i="2" s="1"/>
  <c r="K44" i="2" s="1"/>
  <c r="I33" i="2"/>
  <c r="J33" i="2" s="1"/>
  <c r="K33" i="2" s="1"/>
  <c r="I32" i="2"/>
  <c r="J32" i="2" s="1"/>
  <c r="K32" i="2" s="1"/>
  <c r="I31" i="2"/>
  <c r="J31" i="2" s="1"/>
  <c r="K31" i="2" s="1"/>
  <c r="H40" i="3"/>
  <c r="I40" i="3"/>
  <c r="B42" i="3"/>
  <c r="J41" i="3"/>
  <c r="K41" i="3" s="1"/>
  <c r="J30" i="3"/>
  <c r="K30" i="3" s="1"/>
  <c r="I37" i="4"/>
  <c r="J37" i="4" s="1"/>
  <c r="J45" i="3"/>
  <c r="K45" i="3" s="1"/>
  <c r="I25" i="3"/>
  <c r="H25" i="3"/>
  <c r="I50" i="3"/>
  <c r="H50" i="3"/>
  <c r="B27" i="3"/>
  <c r="I27" i="3" s="1"/>
  <c r="I26" i="3"/>
  <c r="H26" i="3"/>
  <c r="B47" i="3"/>
  <c r="H47" i="3" s="1"/>
  <c r="I46" i="3"/>
  <c r="J46" i="3" s="1"/>
  <c r="K46" i="3" s="1"/>
  <c r="B52" i="3"/>
  <c r="H51" i="3"/>
  <c r="J51" i="3" s="1"/>
  <c r="K51" i="3" s="1"/>
  <c r="B34" i="2"/>
  <c r="I34" i="2" s="1"/>
  <c r="H19" i="2"/>
  <c r="J19" i="2" s="1"/>
  <c r="K19" i="2" s="1"/>
  <c r="H21" i="2"/>
  <c r="J21" i="2" s="1"/>
  <c r="K21" i="2" s="1"/>
  <c r="I20" i="2"/>
  <c r="J20" i="2" s="1"/>
  <c r="K20" i="2" s="1"/>
  <c r="H45" i="2"/>
  <c r="I45" i="2"/>
  <c r="B46" i="2"/>
  <c r="B18" i="4"/>
  <c r="G16" i="4"/>
  <c r="I16" i="4" s="1"/>
  <c r="J16" i="4" s="1"/>
  <c r="B22" i="2"/>
  <c r="H22" i="2" s="1"/>
  <c r="B28" i="4"/>
  <c r="H26" i="4"/>
  <c r="G26" i="4"/>
  <c r="H22" i="4"/>
  <c r="G22" i="4"/>
  <c r="H21" i="4"/>
  <c r="G21" i="4"/>
  <c r="B23" i="4"/>
  <c r="H27" i="4"/>
  <c r="G27" i="4"/>
  <c r="H38" i="4"/>
  <c r="G38" i="4"/>
  <c r="B62" i="3"/>
  <c r="I60" i="3"/>
  <c r="H60" i="3"/>
  <c r="I20" i="3"/>
  <c r="H20" i="3"/>
  <c r="B22" i="3"/>
  <c r="I68" i="2"/>
  <c r="H68" i="2"/>
  <c r="I26" i="2"/>
  <c r="H26" i="2"/>
  <c r="H58" i="2"/>
  <c r="B70" i="2"/>
  <c r="I67" i="2"/>
  <c r="H67" i="2"/>
  <c r="I27" i="2"/>
  <c r="H27" i="2"/>
  <c r="I50" i="2"/>
  <c r="H50" i="2"/>
  <c r="I25" i="2"/>
  <c r="B28" i="2"/>
  <c r="H25" i="2"/>
  <c r="I51" i="2"/>
  <c r="H51" i="2"/>
  <c r="B52" i="2"/>
  <c r="I49" i="2"/>
  <c r="H49" i="2"/>
  <c r="I69" i="2"/>
  <c r="H69" i="2"/>
  <c r="I27" i="4" l="1"/>
  <c r="J27" i="4" s="1"/>
  <c r="J67" i="2"/>
  <c r="K67" i="2" s="1"/>
  <c r="H33" i="4"/>
  <c r="I33" i="4" s="1"/>
  <c r="J33" i="4" s="1"/>
  <c r="I47" i="3"/>
  <c r="J47" i="3" s="1"/>
  <c r="K47" i="3" s="1"/>
  <c r="H27" i="3"/>
  <c r="H32" i="3"/>
  <c r="J32" i="3" s="1"/>
  <c r="K32" i="3" s="1"/>
  <c r="I22" i="2"/>
  <c r="J22" i="2" s="1"/>
  <c r="K22" i="2" s="1"/>
  <c r="H34" i="2"/>
  <c r="J34" i="2" s="1"/>
  <c r="K34" i="2" s="1"/>
  <c r="H42" i="3"/>
  <c r="I42" i="3"/>
  <c r="J40" i="3"/>
  <c r="K40" i="3" s="1"/>
  <c r="J25" i="2"/>
  <c r="K25" i="2" s="1"/>
  <c r="J20" i="3"/>
  <c r="K20" i="3" s="1"/>
  <c r="J25" i="3"/>
  <c r="K25" i="3" s="1"/>
  <c r="I21" i="4"/>
  <c r="J21" i="4" s="1"/>
  <c r="I26" i="4"/>
  <c r="J26" i="4" s="1"/>
  <c r="I38" i="4"/>
  <c r="J38" i="4" s="1"/>
  <c r="J50" i="3"/>
  <c r="K50" i="3" s="1"/>
  <c r="J26" i="3"/>
  <c r="K26" i="3" s="1"/>
  <c r="J27" i="3"/>
  <c r="K27" i="3" s="1"/>
  <c r="I52" i="3"/>
  <c r="H52" i="3"/>
  <c r="J60" i="3"/>
  <c r="K60" i="3" s="1"/>
  <c r="I46" i="2"/>
  <c r="H46" i="2"/>
  <c r="J45" i="2"/>
  <c r="K45" i="2" s="1"/>
  <c r="J49" i="2"/>
  <c r="K49" i="2" s="1"/>
  <c r="J68" i="2"/>
  <c r="K68" i="2" s="1"/>
  <c r="J51" i="2"/>
  <c r="K51" i="2" s="1"/>
  <c r="J26" i="2"/>
  <c r="K26" i="2" s="1"/>
  <c r="J69" i="2"/>
  <c r="K69" i="2" s="1"/>
  <c r="J27" i="2"/>
  <c r="K27" i="2" s="1"/>
  <c r="H18" i="4"/>
  <c r="G18" i="4"/>
  <c r="I22" i="4"/>
  <c r="J22" i="4" s="1"/>
  <c r="H23" i="4"/>
  <c r="G23" i="4"/>
  <c r="H28" i="4"/>
  <c r="H22" i="3"/>
  <c r="I22" i="3"/>
  <c r="H62" i="3"/>
  <c r="I62" i="3"/>
  <c r="J58" i="2"/>
  <c r="K58" i="2" s="1"/>
  <c r="H28" i="2"/>
  <c r="I28" i="2"/>
  <c r="I52" i="2"/>
  <c r="H52" i="2"/>
  <c r="J50" i="2"/>
  <c r="K50" i="2" s="1"/>
  <c r="I70" i="2"/>
  <c r="H70" i="2"/>
  <c r="J42" i="3" l="1"/>
  <c r="K42" i="3" s="1"/>
  <c r="I18" i="4"/>
  <c r="J18" i="4" s="1"/>
  <c r="I23" i="4"/>
  <c r="J23" i="4" s="1"/>
  <c r="J62" i="3"/>
  <c r="K62" i="3" s="1"/>
  <c r="J52" i="3"/>
  <c r="K52" i="3" s="1"/>
  <c r="J22" i="3"/>
  <c r="K22" i="3" s="1"/>
  <c r="J46" i="2"/>
  <c r="K46" i="2" s="1"/>
  <c r="J52" i="2"/>
  <c r="K52" i="2" s="1"/>
  <c r="J70" i="2"/>
  <c r="K70" i="2" s="1"/>
  <c r="I28" i="4"/>
  <c r="J28" i="4" s="1"/>
  <c r="J28" i="2"/>
  <c r="K28" i="2" s="1"/>
</calcChain>
</file>

<file path=xl/sharedStrings.xml><?xml version="1.0" encoding="utf-8"?>
<sst xmlns="http://schemas.openxmlformats.org/spreadsheetml/2006/main" count="108" uniqueCount="41">
  <si>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</si>
  <si>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</si>
  <si>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</si>
  <si>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</si>
  <si>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</si>
  <si>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</si>
  <si>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</si>
  <si>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</si>
  <si>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Health</t>
  </si>
  <si>
    <t>Total Fringe</t>
  </si>
  <si>
    <t>Disability</t>
  </si>
  <si>
    <t>Special Risk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</si>
  <si>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</si>
  <si>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</si>
  <si>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</si>
  <si>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</si>
  <si>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</si>
  <si>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</si>
  <si>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</si>
  <si>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OASDI Salary Max</t>
  </si>
  <si>
    <t>Factor for OASDI Max</t>
  </si>
  <si>
    <t>Retire</t>
  </si>
  <si>
    <t>Total Conversion</t>
  </si>
  <si>
    <t>FRS_Vacant_Life</t>
  </si>
  <si>
    <t>FRS_None_Life</t>
  </si>
  <si>
    <t>FRS_Single_Life</t>
  </si>
  <si>
    <t xml:space="preserve">FRS_Spouse_Life </t>
  </si>
  <si>
    <t>FRS_Family_Life</t>
  </si>
  <si>
    <t>ORP_None_Life</t>
  </si>
  <si>
    <t>ORP_Single_Life</t>
  </si>
  <si>
    <t>ORP_Spouse_Life</t>
  </si>
  <si>
    <t>ORP_Family_Life</t>
  </si>
  <si>
    <t>FRS_Spouse_Life</t>
  </si>
  <si>
    <t>ORP_Vacant_Life</t>
  </si>
  <si>
    <t>SP_Family_Life</t>
  </si>
  <si>
    <t>SP_Spouse_Life</t>
  </si>
  <si>
    <t>SP_Single_Life</t>
  </si>
  <si>
    <t>SP_None_Life</t>
  </si>
  <si>
    <t>SP_Vacant_Life</t>
  </si>
  <si>
    <t>Fiscal Year</t>
  </si>
  <si>
    <t>26_27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</si>
</sst>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D3C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3" fillId="0" borderId="0" xfId="0" applyFont="1"/>
    <xf numFmtId="165" fontId="3" fillId="0" borderId="0" xfId="1" applyNumberFormat="1" applyFont="1"/>
    <xf numFmtId="0" fontId="3" fillId="3" borderId="0" xfId="0" applyFont="1" applyFill="1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left"/>
    </xf>
    <xf numFmtId="2" fontId="4" fillId="0" borderId="1" xfId="0" applyNumberFormat="1" applyFont="1" applyBorder="1" applyAlignment="1">
      <alignment horizontal="right"/>
    </xf>
    <xf numFmtId="165" fontId="4" fillId="0" borderId="1" xfId="1" applyNumberFormat="1" applyFont="1" applyBorder="1"/>
    <xf numFmtId="2" fontId="3" fillId="0" borderId="0" xfId="0" applyNumberFormat="1" applyFont="1"/>
    <xf numFmtId="2" fontId="4" fillId="0" borderId="1" xfId="0" applyNumberFormat="1" applyFont="1" applyBorder="1"/>
    <xf numFmtId="165" fontId="4" fillId="0" borderId="0" xfId="1" applyNumberFormat="1" applyFont="1"/>
    <xf numFmtId="0" fontId="4" fillId="0" borderId="0" xfId="0" applyFont="1"/>
    <xf numFmtId="164" fontId="3" fillId="0" borderId="0" xfId="0" applyNumberFormat="1" applyFont="1"/>
    <xf numFmtId="2" fontId="4" fillId="0" borderId="0" xfId="0" applyNumberFormat="1" applyFont="1"/>
    <xf numFmtId="165" fontId="4" fillId="0" borderId="0" xfId="1" applyNumberFormat="1" applyFont="1" applyBorder="1"/>
    <xf numFmtId="166" fontId="4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3" fillId="0" borderId="0" xfId="0" applyNumberFormat="1" applyFont="1"/>
    <xf numFmtId="166" fontId="4" fillId="0" borderId="1" xfId="0" applyNumberFormat="1" applyFont="1" applyBorder="1"/>
    <xf numFmtId="166" fontId="3" fillId="0" borderId="2" xfId="0" applyNumberFormat="1" applyFont="1" applyBorder="1"/>
    <xf numFmtId="166" fontId="4" fillId="0" borderId="0" xfId="0" applyNumberFormat="1" applyFont="1"/>
    <xf numFmtId="165" fontId="4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3" fontId="3" fillId="0" borderId="3" xfId="0" applyNumberFormat="1" applyFont="1" applyBorder="1"/>
    <xf numFmtId="164" fontId="3" fillId="0" borderId="3" xfId="0" applyNumberFormat="1" applyFont="1" applyBorder="1"/>
    <xf numFmtId="43" fontId="3" fillId="0" borderId="3" xfId="1" applyFont="1" applyFill="1" applyBorder="1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1" applyNumberFormat="1" applyFont="1"/>
    <xf numFmtId="0" fontId="4" fillId="0" borderId="0" xfId="1" applyNumberFormat="1" applyFont="1"/>
    <xf numFmtId="164" fontId="9" fillId="0" borderId="0" xfId="2" applyNumberFormat="1" applyFont="1" applyAlignment="1">
      <alignment horizontal="center"/>
    </xf>
    <xf numFmtId="164" fontId="10" fillId="0" borderId="0" xfId="2" applyNumberFormat="1" applyFont="1"/>
    <xf numFmtId="0" fontId="10" fillId="0" borderId="0" xfId="2" applyFont="1"/>
    <xf numFmtId="43" fontId="10" fillId="0" borderId="0" xfId="1" applyFont="1" applyFill="1" applyBorder="1"/>
    <xf numFmtId="3" fontId="10" fillId="0" borderId="0" xfId="2" applyNumberFormat="1" applyFont="1"/>
    <xf numFmtId="0" fontId="6" fillId="4" borderId="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43" fontId="3" fillId="0" borderId="0" xfId="1" applyFont="1" applyFill="1" applyBorder="1"/>
    <xf numFmtId="3" fontId="3" fillId="0" borderId="0" xfId="0" applyNumberFormat="1" applyFont="1"/>
    <xf numFmtId="0" fontId="4" fillId="4" borderId="2" xfId="0" applyFont="1" applyFill="1" applyBorder="1"/>
    <xf numFmtId="0" fontId="3" fillId="0" borderId="0" xfId="0" applyFont="1" applyAlignment="1">
      <alignment horizontal="right"/>
    </xf>
    <xf numFmtId="0" fontId="5" fillId="4" borderId="4" xfId="0" applyFont="1" applyFill="1" applyBorder="1" applyAlignment="1">
      <alignment horizontal="center" vertical="center"/>
    </xf>
    <xf numFmtId="164" fontId="9" fillId="4" borderId="4" xfId="2" applyNumberFormat="1" applyFont="1" applyFill="1" applyBorder="1" applyAlignment="1">
      <alignment horizontal="center"/>
    </xf>
    <xf numFmtId="164" fontId="11" fillId="0" borderId="3" xfId="0" applyNumberFormat="1" applyFont="1" applyBorder="1"/>
    <xf numFmtId="0" fontId="11" fillId="0" borderId="3" xfId="0" applyFont="1" applyBorder="1"/>
    <xf numFmtId="164" fontId="11" fillId="3" borderId="3" xfId="0" applyNumberFormat="1" applyFont="1" applyFill="1" applyBorder="1"/>
    <xf numFmtId="164" fontId="11" fillId="6" borderId="3" xfId="0" applyNumberFormat="1" applyFont="1" applyFill="1" applyBorder="1"/>
    <xf numFmtId="1" fontId="11" fillId="0" borderId="3" xfId="0" applyNumberFormat="1" applyFont="1" applyBorder="1"/>
    <xf numFmtId="3" fontId="11" fillId="0" borderId="3" xfId="0" applyNumberFormat="1" applyFont="1" applyBorder="1"/>
    <xf numFmtId="0" fontId="11" fillId="0" borderId="4" xfId="0" applyFont="1" applyBorder="1"/>
    <xf numFmtId="165" fontId="11" fillId="0" borderId="0" xfId="1" applyNumberFormat="1" applyFont="1"/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164" fontId="3" fillId="3" borderId="3" xfId="0" applyNumberFormat="1" applyFont="1" applyFill="1" applyBorder="1"/>
  </cellXfs>
  <cellStyles count="3">
    <cellStyle name="Comma" xfId="1" builtinId="3"/>
    <cellStyle name="Normal" xfId="0" builtinId="0"/>
    <cellStyle name="Normal 2 3 2" xfId="2" xr:uid="{79C749C0-1F50-4F35-8890-5342F8B00511}"/>
  </cellStyles>
  <dxfs count="0"/>
  <tableStyles count="0" defaultTableStyle="TableStyleMedium2" defaultPivotStyle="PivotStyleLight16"/>
  <colors>
    <mruColors>
      <color rgb="FFFFCCFF"/>
      <color rgb="FFDBD3C5"/>
      <color rgb="FFFFFFCC"/>
      <color rgb="FFCCECFF"/>
      <color rgb="FFD2C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sheetPr codeName="Sheet1"/>
  <dimension ref="A1:O87"/>
  <sheetViews>
    <sheetView tabSelected="1" zoomScaleNormal="100" workbookViewId="0">
      <pane ySplit="13" topLeftCell="A33" activePane="bottomLeft" state="frozen"/>
      <selection pane="bottomLeft" activeCell="D7" sqref="D7"/>
    </sheetView>
  </sheetViews>
  <sheetFormatPr defaultColWidth="9.140625" defaultRowHeight="12" x14ac:dyDescent="0.2"/>
  <cols>
    <col min="1" max="1" width="16" style="1" customWidth="1"/>
    <col min="2" max="11" width="8.7109375" style="1" customWidth="1"/>
    <col min="12" max="16384" width="9.140625" style="1"/>
  </cols>
  <sheetData>
    <row r="1" spans="1:15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ht="12" customHeight="1" x14ac:dyDescent="0.2">
      <c r="A2" s="37" t="s">
        <v>39</v>
      </c>
      <c r="B2" s="48" t="s">
        <v>40</v>
      </c>
      <c r="C2" s="32"/>
      <c r="D2" s="56">
        <v>184500</v>
      </c>
      <c r="E2" s="1" t="s">
        <v>19</v>
      </c>
      <c r="F2" s="23"/>
      <c r="G2" s="23"/>
      <c r="H2" s="23"/>
      <c r="I2" s="23"/>
      <c r="J2" s="23"/>
      <c r="K2" s="23"/>
      <c r="L2" s="29"/>
    </row>
    <row r="3" spans="1:15" ht="12.75" x14ac:dyDescent="0.2">
      <c r="A3" s="1" t="s">
        <v>7</v>
      </c>
      <c r="B3" s="49">
        <v>6.2E-2</v>
      </c>
      <c r="C3" s="33"/>
      <c r="D3" s="56">
        <v>11439</v>
      </c>
      <c r="E3" s="1" t="s">
        <v>2</v>
      </c>
    </row>
    <row r="4" spans="1:15" ht="12.75" x14ac:dyDescent="0.2">
      <c r="A4" s="1" t="s">
        <v>1</v>
      </c>
      <c r="B4" s="50">
        <v>1.4500000000000001E-2</v>
      </c>
      <c r="C4" s="34"/>
      <c r="D4" s="57">
        <v>1</v>
      </c>
      <c r="E4" s="1" t="s">
        <v>20</v>
      </c>
    </row>
    <row r="5" spans="1:15" ht="12.75" x14ac:dyDescent="0.2">
      <c r="A5" s="3" t="s">
        <v>12</v>
      </c>
      <c r="B5" s="51">
        <v>0.13589999999999999</v>
      </c>
      <c r="C5" s="33"/>
    </row>
    <row r="6" spans="1:15" ht="12.75" x14ac:dyDescent="0.2">
      <c r="A6" s="40" t="s">
        <v>13</v>
      </c>
      <c r="B6" s="52">
        <v>9.5699999999999993E-2</v>
      </c>
      <c r="C6" s="33"/>
    </row>
    <row r="7" spans="1:15" ht="12.75" x14ac:dyDescent="0.2">
      <c r="A7" s="1" t="s">
        <v>14</v>
      </c>
      <c r="B7" s="53">
        <v>0</v>
      </c>
      <c r="C7" s="35"/>
    </row>
    <row r="8" spans="1:15" ht="12.75" x14ac:dyDescent="0.2">
      <c r="A8" s="1" t="s">
        <v>15</v>
      </c>
      <c r="B8" s="54">
        <v>11104.2</v>
      </c>
      <c r="C8" s="36"/>
    </row>
    <row r="9" spans="1:15" ht="12.75" x14ac:dyDescent="0.2">
      <c r="A9" s="1" t="s">
        <v>16</v>
      </c>
      <c r="B9" s="54">
        <v>24185.759999999998</v>
      </c>
      <c r="C9" s="36"/>
    </row>
    <row r="10" spans="1:15" ht="12.75" x14ac:dyDescent="0.2">
      <c r="A10" s="1" t="s">
        <v>17</v>
      </c>
      <c r="B10" s="54">
        <v>12992.88</v>
      </c>
      <c r="C10" s="36"/>
    </row>
    <row r="11" spans="1:15" ht="12.75" x14ac:dyDescent="0.2">
      <c r="A11" s="1" t="s">
        <v>18</v>
      </c>
      <c r="B11" s="54">
        <v>17644.98</v>
      </c>
      <c r="C11" s="36"/>
    </row>
    <row r="12" spans="1:15" ht="12.75" x14ac:dyDescent="0.2">
      <c r="A12" s="1" t="s">
        <v>3</v>
      </c>
      <c r="B12" s="55">
        <v>55</v>
      </c>
      <c r="C12" s="34"/>
    </row>
    <row r="13" spans="1:15" s="4" customFormat="1" ht="24" x14ac:dyDescent="0.25">
      <c r="A13" s="38" t="s">
        <v>4</v>
      </c>
      <c r="B13" s="38" t="s">
        <v>5</v>
      </c>
      <c r="C13" s="38" t="s">
        <v>6</v>
      </c>
      <c r="D13" s="39" t="s">
        <v>7</v>
      </c>
      <c r="E13" s="38" t="s">
        <v>1</v>
      </c>
      <c r="F13" s="38" t="s">
        <v>21</v>
      </c>
      <c r="G13" s="38" t="s">
        <v>10</v>
      </c>
      <c r="H13" s="38" t="s">
        <v>8</v>
      </c>
      <c r="I13" s="38" t="s">
        <v>3</v>
      </c>
      <c r="J13" s="39" t="s">
        <v>9</v>
      </c>
      <c r="K13" s="39" t="s">
        <v>22</v>
      </c>
    </row>
    <row r="14" spans="1:15" ht="12.75" thickBot="1" x14ac:dyDescent="0.25">
      <c r="A14" s="5" t="s">
        <v>23</v>
      </c>
      <c r="B14" s="6">
        <v>1</v>
      </c>
      <c r="C14" s="7">
        <v>31320</v>
      </c>
      <c r="D14" s="7">
        <f>ROUND(IF(C14&gt;=$D$2,($D$3*$D$4),(C14*$B$3)),0)</f>
        <v>1942</v>
      </c>
      <c r="E14" s="7">
        <f>ROUND(C14*$B$4,0)</f>
        <v>454</v>
      </c>
      <c r="F14" s="7">
        <f>ROUND(C14*$B$5,0)</f>
        <v>4256</v>
      </c>
      <c r="G14" s="7">
        <v>0</v>
      </c>
      <c r="H14" s="7">
        <f>ROUND($B$11*B14,0)</f>
        <v>17645</v>
      </c>
      <c r="I14" s="7">
        <f>ROUND($B$12*B14,0)</f>
        <v>55</v>
      </c>
      <c r="J14" s="7">
        <f>SUM(D14:I14)</f>
        <v>24352</v>
      </c>
      <c r="K14" s="7">
        <f>C14+J14</f>
        <v>55672</v>
      </c>
      <c r="L14" s="30"/>
      <c r="M14" s="2"/>
      <c r="N14" s="2"/>
      <c r="O14" s="2"/>
    </row>
    <row r="15" spans="1:15" ht="13.5" thickTop="1" thickBot="1" x14ac:dyDescent="0.25">
      <c r="B15" s="6"/>
      <c r="C15" s="7"/>
      <c r="D15" s="7"/>
      <c r="E15" s="7"/>
      <c r="F15" s="7"/>
      <c r="G15" s="7"/>
      <c r="H15" s="7"/>
      <c r="I15" s="7"/>
      <c r="J15" s="7"/>
      <c r="K15" s="7"/>
      <c r="L15" s="30"/>
      <c r="M15" s="2"/>
      <c r="N15" s="2"/>
      <c r="O15" s="2"/>
    </row>
    <row r="16" spans="1:15" ht="13.5" thickTop="1" thickBot="1" x14ac:dyDescent="0.25">
      <c r="A16" s="41" t="s">
        <v>33</v>
      </c>
      <c r="B16" s="6">
        <v>1</v>
      </c>
      <c r="C16" s="7">
        <v>31320</v>
      </c>
      <c r="D16" s="7">
        <f>ROUND(IF(C16&gt;=$D$2,($D$3*$D$4),(C16*$B$3)),0)</f>
        <v>1942</v>
      </c>
      <c r="E16" s="7">
        <f t="shared" ref="E16" si="0">ROUND(C16*$B$4,0)</f>
        <v>454</v>
      </c>
      <c r="F16" s="7">
        <f>ROUND(C16*$B$6,0)</f>
        <v>2997</v>
      </c>
      <c r="G16" s="7">
        <v>0</v>
      </c>
      <c r="H16" s="7">
        <f>ROUND($B$11*B16,0)</f>
        <v>17645</v>
      </c>
      <c r="I16" s="7">
        <f t="shared" ref="I16" si="1">ROUND($B$12*B16,0)</f>
        <v>55</v>
      </c>
      <c r="J16" s="7">
        <f>SUM(D16:I16)</f>
        <v>23093</v>
      </c>
      <c r="K16" s="7">
        <f>C16+J16</f>
        <v>54413</v>
      </c>
      <c r="L16" s="30"/>
      <c r="M16" s="2"/>
      <c r="N16" s="2"/>
      <c r="O16" s="2"/>
    </row>
    <row r="17" spans="1:15" ht="12.75" thickTop="1" x14ac:dyDescent="0.2">
      <c r="C17" s="2"/>
      <c r="D17" s="2"/>
      <c r="E17" s="2"/>
      <c r="F17" s="2"/>
      <c r="G17" s="2"/>
      <c r="H17" s="2"/>
      <c r="I17" s="2"/>
      <c r="J17" s="2"/>
      <c r="K17" s="2"/>
      <c r="L17" s="30"/>
      <c r="M17" s="2"/>
      <c r="N17" s="2"/>
      <c r="O17" s="2"/>
    </row>
    <row r="18" spans="1:15" x14ac:dyDescent="0.2">
      <c r="C18" s="2"/>
      <c r="D18" s="2"/>
      <c r="E18" s="2"/>
      <c r="F18" s="2"/>
      <c r="G18" s="2"/>
      <c r="H18" s="2"/>
      <c r="I18" s="2"/>
      <c r="J18" s="2"/>
      <c r="K18" s="2"/>
      <c r="L18" s="30"/>
      <c r="M18" s="2"/>
      <c r="N18" s="2"/>
      <c r="O18" s="2"/>
    </row>
    <row r="19" spans="1:15" x14ac:dyDescent="0.2">
      <c r="A19" s="3" t="s">
        <v>23</v>
      </c>
      <c r="B19" s="8">
        <f>+C19/C22</f>
        <v>0.90565134099616862</v>
      </c>
      <c r="C19" s="2">
        <v>28365</v>
      </c>
      <c r="D19" s="2">
        <f>ROUND(IF(C19&gt;=$D$2,($D$3*$D$4),(C19*$B$3)),0)</f>
        <v>1759</v>
      </c>
      <c r="E19" s="2">
        <f>ROUND(C19*$B$4,0)</f>
        <v>411</v>
      </c>
      <c r="F19" s="2">
        <f>ROUND(C19*$B$5,0)</f>
        <v>3855</v>
      </c>
      <c r="G19" s="2">
        <v>0</v>
      </c>
      <c r="H19" s="2">
        <f>ROUND($B$11*B19,0)</f>
        <v>15980</v>
      </c>
      <c r="I19" s="2">
        <f>ROUND($B$12*B19,0)</f>
        <v>50</v>
      </c>
      <c r="J19" s="2">
        <f>SUM(D19:I19)</f>
        <v>22055</v>
      </c>
      <c r="K19" s="2">
        <f>C19+J19</f>
        <v>50420</v>
      </c>
      <c r="L19" s="30"/>
      <c r="M19" s="2"/>
      <c r="N19" s="2"/>
      <c r="O19" s="2"/>
    </row>
    <row r="20" spans="1:15" x14ac:dyDescent="0.2">
      <c r="B20" s="8">
        <f>+C20/C22</f>
        <v>2.2860791826309068E-2</v>
      </c>
      <c r="C20" s="2">
        <v>716</v>
      </c>
      <c r="D20" s="2">
        <f>ROUND(IF(C20&gt;=$D$2,($D$3*$D$4),(C20*$B$3)),0)</f>
        <v>44</v>
      </c>
      <c r="E20" s="2">
        <f t="shared" ref="E20:E21" si="2">ROUND(C20*$B$4,0)</f>
        <v>10</v>
      </c>
      <c r="F20" s="2">
        <f t="shared" ref="F20:F21" si="3">ROUND(C20*$B$5,0)</f>
        <v>97</v>
      </c>
      <c r="G20" s="2">
        <v>0</v>
      </c>
      <c r="H20" s="2">
        <f t="shared" ref="H20:H21" si="4">ROUND($B$11*B20,0)</f>
        <v>403</v>
      </c>
      <c r="I20" s="2">
        <f t="shared" ref="I20:I21" si="5">ROUND($B$12*B20,0)</f>
        <v>1</v>
      </c>
      <c r="J20" s="2">
        <f>SUM(D20:I20)</f>
        <v>555</v>
      </c>
      <c r="K20" s="2">
        <f>C20+J20</f>
        <v>1271</v>
      </c>
      <c r="L20" s="30"/>
      <c r="M20" s="2"/>
      <c r="N20" s="2"/>
      <c r="O20" s="2"/>
    </row>
    <row r="21" spans="1:15" x14ac:dyDescent="0.2">
      <c r="B21" s="8">
        <f>+C21/C22</f>
        <v>7.1487867177522355E-2</v>
      </c>
      <c r="C21" s="2">
        <v>2239</v>
      </c>
      <c r="D21" s="2">
        <f>ROUND(IF(C21&gt;=$D$2,($D$3*$D$4),(C21*$B$3)),0)</f>
        <v>139</v>
      </c>
      <c r="E21" s="2">
        <f t="shared" si="2"/>
        <v>32</v>
      </c>
      <c r="F21" s="2">
        <f t="shared" si="3"/>
        <v>304</v>
      </c>
      <c r="G21" s="2">
        <v>0</v>
      </c>
      <c r="H21" s="2">
        <f t="shared" si="4"/>
        <v>1261</v>
      </c>
      <c r="I21" s="2">
        <f t="shared" si="5"/>
        <v>4</v>
      </c>
      <c r="J21" s="2">
        <f>SUM(D21:I21)</f>
        <v>1740</v>
      </c>
      <c r="K21" s="2">
        <f>C21+J21</f>
        <v>3979</v>
      </c>
      <c r="L21" s="30"/>
      <c r="M21" s="2"/>
      <c r="N21" s="2"/>
      <c r="O21" s="2"/>
    </row>
    <row r="22" spans="1:15" s="11" customFormat="1" ht="12.75" thickBot="1" x14ac:dyDescent="0.25">
      <c r="A22" s="1"/>
      <c r="B22" s="9">
        <f>SUM(B19:B21)</f>
        <v>1</v>
      </c>
      <c r="C22" s="7">
        <f>SUM(C19:C21)</f>
        <v>31320</v>
      </c>
      <c r="D22" s="7">
        <f>ROUND(IF(C22&gt;=$D$2,($D$3*$D$4),(C22*$B$3)),0)</f>
        <v>1942</v>
      </c>
      <c r="E22" s="7">
        <f>ROUND(C22*$B$4,0)</f>
        <v>454</v>
      </c>
      <c r="F22" s="7">
        <f>ROUND(C22*$B$5,0)</f>
        <v>4256</v>
      </c>
      <c r="G22" s="7">
        <v>0</v>
      </c>
      <c r="H22" s="7">
        <f>ROUND($B$11*B22,0)</f>
        <v>17645</v>
      </c>
      <c r="I22" s="7">
        <f>ROUND($B$12*B22,0)</f>
        <v>55</v>
      </c>
      <c r="J22" s="7">
        <f>SUM(D22:I22)</f>
        <v>24352</v>
      </c>
      <c r="K22" s="7">
        <f>C22+J22</f>
        <v>55672</v>
      </c>
      <c r="L22" s="31"/>
      <c r="M22" s="10"/>
      <c r="N22" s="10"/>
      <c r="O22" s="10"/>
    </row>
    <row r="23" spans="1:15" ht="12.75" thickTop="1" x14ac:dyDescent="0.2">
      <c r="C23" s="2"/>
      <c r="D23" s="2"/>
      <c r="E23" s="2"/>
      <c r="F23" s="2"/>
      <c r="G23" s="2"/>
      <c r="H23" s="2"/>
      <c r="I23" s="2"/>
      <c r="J23" s="2"/>
      <c r="K23" s="2"/>
      <c r="L23" s="30"/>
      <c r="M23" s="2"/>
      <c r="N23" s="2"/>
      <c r="O23" s="2"/>
    </row>
    <row r="24" spans="1:15" x14ac:dyDescent="0.2">
      <c r="C24" s="2"/>
      <c r="D24" s="2"/>
      <c r="E24" s="2"/>
      <c r="F24" s="2"/>
      <c r="G24" s="2"/>
      <c r="H24" s="2"/>
      <c r="I24" s="2"/>
      <c r="J24" s="2"/>
      <c r="K24" s="2"/>
      <c r="L24" s="30"/>
      <c r="M24" s="2"/>
      <c r="N24" s="2"/>
      <c r="O24" s="2"/>
    </row>
    <row r="25" spans="1:15" x14ac:dyDescent="0.2">
      <c r="A25" s="3" t="s">
        <v>24</v>
      </c>
      <c r="B25" s="8">
        <f>+C25/C28</f>
        <v>0.90565134099616862</v>
      </c>
      <c r="C25" s="2">
        <v>28365</v>
      </c>
      <c r="D25" s="2">
        <f>ROUND(IF(C25&gt;=$D$2,($D$3*$D$4),(C25*$B$3)),0)</f>
        <v>1759</v>
      </c>
      <c r="E25" s="2">
        <f>ROUND(C25*$B$4,0)</f>
        <v>411</v>
      </c>
      <c r="F25" s="2">
        <f>ROUND(C25*$B$5,0)</f>
        <v>3855</v>
      </c>
      <c r="G25" s="2">
        <v>0</v>
      </c>
      <c r="H25" s="2">
        <f>ROUND($B$7*B25,0)</f>
        <v>0</v>
      </c>
      <c r="I25" s="2">
        <f>ROUND($B$12*B25,0)</f>
        <v>50</v>
      </c>
      <c r="J25" s="2">
        <f>SUM(D25:I25)</f>
        <v>6075</v>
      </c>
      <c r="K25" s="2">
        <f>C25+J25</f>
        <v>34440</v>
      </c>
      <c r="L25" s="30"/>
      <c r="M25" s="2"/>
      <c r="N25" s="2"/>
      <c r="O25" s="2"/>
    </row>
    <row r="26" spans="1:15" x14ac:dyDescent="0.2">
      <c r="B26" s="8">
        <f>+C26/C28</f>
        <v>2.2860791826309068E-2</v>
      </c>
      <c r="C26" s="2">
        <v>716</v>
      </c>
      <c r="D26" s="2">
        <f>ROUND(IF(C26&gt;=$D$2,($D$3*$D$4),(C26*$B$3)),0)</f>
        <v>44</v>
      </c>
      <c r="E26" s="2">
        <f t="shared" ref="E26:E28" si="6">ROUND(C26*$B$4,0)</f>
        <v>10</v>
      </c>
      <c r="F26" s="2">
        <f t="shared" ref="F26:F28" si="7">ROUND(C26*$B$5,0)</f>
        <v>97</v>
      </c>
      <c r="G26" s="2">
        <v>0</v>
      </c>
      <c r="H26" s="2">
        <f t="shared" ref="H26:H28" si="8">ROUND($B$7*B26,0)</f>
        <v>0</v>
      </c>
      <c r="I26" s="2">
        <f t="shared" ref="I26:I28" si="9">ROUND($B$12*B26,0)</f>
        <v>1</v>
      </c>
      <c r="J26" s="2">
        <f>SUM(D26:I26)</f>
        <v>152</v>
      </c>
      <c r="K26" s="2">
        <f>C26+J26</f>
        <v>868</v>
      </c>
      <c r="L26" s="30"/>
      <c r="M26" s="2"/>
      <c r="N26" s="2"/>
      <c r="O26" s="2"/>
    </row>
    <row r="27" spans="1:15" x14ac:dyDescent="0.2">
      <c r="B27" s="8">
        <f>+C27/C28</f>
        <v>7.1487867177522355E-2</v>
      </c>
      <c r="C27" s="2">
        <v>2239</v>
      </c>
      <c r="D27" s="2">
        <f>ROUND(IF(C27&gt;=$D$2,($D$3*$D$4),(C27*$B$3)),0)</f>
        <v>139</v>
      </c>
      <c r="E27" s="2">
        <f t="shared" si="6"/>
        <v>32</v>
      </c>
      <c r="F27" s="2">
        <f t="shared" si="7"/>
        <v>304</v>
      </c>
      <c r="G27" s="2">
        <v>0</v>
      </c>
      <c r="H27" s="2">
        <f t="shared" si="8"/>
        <v>0</v>
      </c>
      <c r="I27" s="2">
        <f t="shared" si="9"/>
        <v>4</v>
      </c>
      <c r="J27" s="2">
        <f>SUM(D27:I27)</f>
        <v>479</v>
      </c>
      <c r="K27" s="2">
        <f>C27+J27</f>
        <v>2718</v>
      </c>
      <c r="L27" s="30"/>
      <c r="M27" s="2"/>
      <c r="N27" s="2"/>
      <c r="O27" s="2"/>
    </row>
    <row r="28" spans="1:15" s="11" customFormat="1" ht="12.75" thickBot="1" x14ac:dyDescent="0.25">
      <c r="B28" s="9">
        <f t="shared" ref="B28:C28" si="10">SUM(B25:B27)</f>
        <v>1</v>
      </c>
      <c r="C28" s="7">
        <f t="shared" si="10"/>
        <v>31320</v>
      </c>
      <c r="D28" s="7">
        <f>ROUND(IF(C28&gt;=$D$2,($D$3*$D$4),(C28*$B$3)),0)</f>
        <v>1942</v>
      </c>
      <c r="E28" s="7">
        <f t="shared" si="6"/>
        <v>454</v>
      </c>
      <c r="F28" s="7">
        <f t="shared" si="7"/>
        <v>4256</v>
      </c>
      <c r="G28" s="7">
        <v>0</v>
      </c>
      <c r="H28" s="7">
        <f t="shared" si="8"/>
        <v>0</v>
      </c>
      <c r="I28" s="7">
        <f t="shared" si="9"/>
        <v>55</v>
      </c>
      <c r="J28" s="7">
        <f>SUM(D28:I28)</f>
        <v>6707</v>
      </c>
      <c r="K28" s="7">
        <f>C28+J28</f>
        <v>38027</v>
      </c>
      <c r="L28" s="31"/>
      <c r="M28" s="10"/>
      <c r="N28" s="10"/>
      <c r="O28" s="10"/>
    </row>
    <row r="29" spans="1:15" ht="12.75" thickTop="1" x14ac:dyDescent="0.2">
      <c r="B29" s="12"/>
      <c r="C29" s="2"/>
      <c r="D29" s="2"/>
      <c r="E29" s="2"/>
      <c r="F29" s="2"/>
      <c r="G29" s="2"/>
      <c r="H29" s="2"/>
      <c r="I29" s="2"/>
      <c r="J29" s="2"/>
      <c r="K29" s="2"/>
      <c r="L29" s="30"/>
      <c r="M29" s="2"/>
      <c r="N29" s="2"/>
      <c r="O29" s="2"/>
    </row>
    <row r="30" spans="1:15" x14ac:dyDescent="0.2">
      <c r="B30" s="12"/>
      <c r="C30" s="2"/>
      <c r="D30" s="2"/>
      <c r="E30" s="2"/>
      <c r="F30" s="2"/>
      <c r="G30" s="2"/>
      <c r="H30" s="2"/>
      <c r="I30" s="2"/>
      <c r="J30" s="2"/>
      <c r="K30" s="2"/>
      <c r="L30" s="30"/>
      <c r="M30" s="2"/>
      <c r="N30" s="2"/>
      <c r="O30" s="2"/>
    </row>
    <row r="31" spans="1:15" x14ac:dyDescent="0.2">
      <c r="A31" s="3" t="s">
        <v>25</v>
      </c>
      <c r="B31" s="8">
        <f>+C31/C34</f>
        <v>0.90565134099616862</v>
      </c>
      <c r="C31" s="2">
        <v>28365</v>
      </c>
      <c r="D31" s="2">
        <f>ROUND(IF(C31&gt;=$D$2,($D$3*$D$4),(C31*$B$3)),0)</f>
        <v>1759</v>
      </c>
      <c r="E31" s="2">
        <f>ROUND(C31*$B$4,0)</f>
        <v>411</v>
      </c>
      <c r="F31" s="2">
        <f>ROUND(C31*$B$5,0)</f>
        <v>3855</v>
      </c>
      <c r="G31" s="2">
        <v>0</v>
      </c>
      <c r="H31" s="2">
        <f>ROUND($B$8*B31,0)</f>
        <v>10057</v>
      </c>
      <c r="I31" s="2">
        <f>ROUND($B$12*B31,0)</f>
        <v>50</v>
      </c>
      <c r="J31" s="2">
        <f>SUM(D31:I31)</f>
        <v>16132</v>
      </c>
      <c r="K31" s="2">
        <f>C31+J31</f>
        <v>44497</v>
      </c>
      <c r="L31" s="30"/>
      <c r="M31" s="2"/>
      <c r="N31" s="2"/>
      <c r="O31" s="2"/>
    </row>
    <row r="32" spans="1:15" x14ac:dyDescent="0.2">
      <c r="B32" s="8">
        <f>+C32/C34</f>
        <v>2.2860791826309068E-2</v>
      </c>
      <c r="C32" s="2">
        <v>716</v>
      </c>
      <c r="D32" s="2">
        <f>ROUND(IF(C32&gt;=$D$2,($D$3*$D$4),(C32*$B$3)),0)</f>
        <v>44</v>
      </c>
      <c r="E32" s="2">
        <f t="shared" ref="E32:E34" si="11">ROUND(C32*$B$4,0)</f>
        <v>10</v>
      </c>
      <c r="F32" s="2">
        <f t="shared" ref="F32:F34" si="12">ROUND(C32*$B$5,0)</f>
        <v>97</v>
      </c>
      <c r="G32" s="2">
        <v>0</v>
      </c>
      <c r="H32" s="2">
        <f t="shared" ref="H32:H34" si="13">ROUND($B$8*B32,0)</f>
        <v>254</v>
      </c>
      <c r="I32" s="2">
        <f t="shared" ref="I32:I34" si="14">ROUND($B$12*B32,0)</f>
        <v>1</v>
      </c>
      <c r="J32" s="2">
        <f t="shared" ref="J32:J34" si="15">SUM(D32:I32)</f>
        <v>406</v>
      </c>
      <c r="K32" s="2">
        <f t="shared" ref="K32:K34" si="16">C32+J32</f>
        <v>1122</v>
      </c>
      <c r="L32" s="30"/>
      <c r="M32" s="2"/>
      <c r="N32" s="2"/>
      <c r="O32" s="2"/>
    </row>
    <row r="33" spans="1:15" x14ac:dyDescent="0.2">
      <c r="B33" s="8">
        <f>+C33/C34</f>
        <v>7.1487867177522355E-2</v>
      </c>
      <c r="C33" s="2">
        <v>2239</v>
      </c>
      <c r="D33" s="2">
        <f>ROUND(IF(C33&gt;=$D$2,($D$3*$D$4),(C33*$B$3)),0)</f>
        <v>139</v>
      </c>
      <c r="E33" s="2">
        <f t="shared" si="11"/>
        <v>32</v>
      </c>
      <c r="F33" s="2">
        <f t="shared" si="12"/>
        <v>304</v>
      </c>
      <c r="G33" s="2">
        <v>0</v>
      </c>
      <c r="H33" s="2">
        <f t="shared" si="13"/>
        <v>794</v>
      </c>
      <c r="I33" s="2">
        <f t="shared" si="14"/>
        <v>4</v>
      </c>
      <c r="J33" s="2">
        <f t="shared" si="15"/>
        <v>1273</v>
      </c>
      <c r="K33" s="2">
        <f t="shared" si="16"/>
        <v>3512</v>
      </c>
      <c r="L33" s="30"/>
      <c r="M33" s="2"/>
      <c r="N33" s="2"/>
      <c r="O33" s="2"/>
    </row>
    <row r="34" spans="1:15" s="11" customFormat="1" ht="12.75" thickBot="1" x14ac:dyDescent="0.25">
      <c r="B34" s="9">
        <f>SUM(B31:B33)</f>
        <v>1</v>
      </c>
      <c r="C34" s="7">
        <f>SUM(C31:C33)</f>
        <v>31320</v>
      </c>
      <c r="D34" s="7">
        <f>ROUND(IF(C34&gt;=$D$2,($D$3*$D$4),(C34*$B$3)),0)</f>
        <v>1942</v>
      </c>
      <c r="E34" s="7">
        <f t="shared" si="11"/>
        <v>454</v>
      </c>
      <c r="F34" s="7">
        <f t="shared" si="12"/>
        <v>4256</v>
      </c>
      <c r="G34" s="7">
        <v>0</v>
      </c>
      <c r="H34" s="7">
        <f t="shared" si="13"/>
        <v>11104</v>
      </c>
      <c r="I34" s="7">
        <f t="shared" si="14"/>
        <v>55</v>
      </c>
      <c r="J34" s="7">
        <f t="shared" si="15"/>
        <v>17811</v>
      </c>
      <c r="K34" s="7">
        <f t="shared" si="16"/>
        <v>49131</v>
      </c>
      <c r="L34" s="31"/>
      <c r="M34" s="10"/>
      <c r="N34" s="10"/>
      <c r="O34" s="10"/>
    </row>
    <row r="35" spans="1:15" s="11" customFormat="1" ht="12.75" thickTop="1" x14ac:dyDescent="0.2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31"/>
      <c r="M35" s="10"/>
      <c r="N35" s="10"/>
      <c r="O35" s="10"/>
    </row>
    <row r="36" spans="1:15" s="11" customFormat="1" x14ac:dyDescent="0.2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31"/>
      <c r="M36" s="10"/>
      <c r="N36" s="10"/>
      <c r="O36" s="10"/>
    </row>
    <row r="37" spans="1:15" x14ac:dyDescent="0.2">
      <c r="A37" s="3" t="s">
        <v>26</v>
      </c>
      <c r="B37" s="8">
        <f>+C37/C40</f>
        <v>0.90565134099616862</v>
      </c>
      <c r="C37" s="2">
        <v>28365</v>
      </c>
      <c r="D37" s="2">
        <f>ROUND(IF(C37&gt;=$D$2,($D$3*$D$4),(C37*$B$3)),0)</f>
        <v>1759</v>
      </c>
      <c r="E37" s="2">
        <f t="shared" ref="E37:E40" si="17">ROUND(C37*$B$4,0)</f>
        <v>411</v>
      </c>
      <c r="F37" s="2">
        <f t="shared" ref="F37:F40" si="18">ROUND(C37*$B$5,0)</f>
        <v>3855</v>
      </c>
      <c r="G37" s="2">
        <v>0</v>
      </c>
      <c r="H37" s="2">
        <f>ROUND($B$10*B37,0)</f>
        <v>11767</v>
      </c>
      <c r="I37" s="2">
        <f t="shared" ref="I37:I40" si="19">ROUND($B$12*B37,0)</f>
        <v>50</v>
      </c>
      <c r="J37" s="2">
        <f>SUM(D37:I37)</f>
        <v>17842</v>
      </c>
      <c r="K37" s="2">
        <f>C37+J37</f>
        <v>46207</v>
      </c>
      <c r="L37" s="30"/>
      <c r="M37" s="2"/>
      <c r="N37" s="2"/>
      <c r="O37" s="2"/>
    </row>
    <row r="38" spans="1:15" x14ac:dyDescent="0.2">
      <c r="B38" s="8">
        <f>+C38/C40</f>
        <v>2.2860791826309068E-2</v>
      </c>
      <c r="C38" s="2">
        <v>716</v>
      </c>
      <c r="D38" s="2">
        <f>ROUND(IF(C38&gt;=$D$2,($D$3*$D$4),(C38*$B$3)),0)</f>
        <v>44</v>
      </c>
      <c r="E38" s="2">
        <f t="shared" si="17"/>
        <v>10</v>
      </c>
      <c r="F38" s="2">
        <f t="shared" si="18"/>
        <v>97</v>
      </c>
      <c r="G38" s="2">
        <v>0</v>
      </c>
      <c r="H38" s="2">
        <f t="shared" ref="H38:H40" si="20">ROUND($B$10*B38,0)</f>
        <v>297</v>
      </c>
      <c r="I38" s="2">
        <f t="shared" si="19"/>
        <v>1</v>
      </c>
      <c r="J38" s="2">
        <f t="shared" ref="J38:J40" si="21">SUM(D38:I38)</f>
        <v>449</v>
      </c>
      <c r="K38" s="2">
        <f t="shared" ref="K38:K40" si="22">C38+J38</f>
        <v>1165</v>
      </c>
      <c r="L38" s="30"/>
      <c r="M38" s="2"/>
      <c r="N38" s="2"/>
      <c r="O38" s="2"/>
    </row>
    <row r="39" spans="1:15" x14ac:dyDescent="0.2">
      <c r="B39" s="8">
        <f>+C39/C40</f>
        <v>7.1487867177522355E-2</v>
      </c>
      <c r="C39" s="2">
        <v>2239</v>
      </c>
      <c r="D39" s="2">
        <f>ROUND(IF(C39&gt;=$D$2,($D$3*$D$4),(C39*$B$3)),0)</f>
        <v>139</v>
      </c>
      <c r="E39" s="2">
        <f t="shared" si="17"/>
        <v>32</v>
      </c>
      <c r="F39" s="2">
        <f t="shared" si="18"/>
        <v>304</v>
      </c>
      <c r="G39" s="2">
        <v>0</v>
      </c>
      <c r="H39" s="2">
        <f t="shared" si="20"/>
        <v>929</v>
      </c>
      <c r="I39" s="2">
        <f t="shared" si="19"/>
        <v>4</v>
      </c>
      <c r="J39" s="2">
        <f t="shared" si="21"/>
        <v>1408</v>
      </c>
      <c r="K39" s="2">
        <f t="shared" si="22"/>
        <v>3647</v>
      </c>
      <c r="L39" s="30"/>
      <c r="M39" s="2"/>
      <c r="N39" s="2"/>
      <c r="O39" s="2"/>
    </row>
    <row r="40" spans="1:15" s="11" customFormat="1" ht="12.75" thickBot="1" x14ac:dyDescent="0.25">
      <c r="B40" s="9">
        <f>SUM(B37:B39)</f>
        <v>1</v>
      </c>
      <c r="C40" s="7">
        <f>SUM(C37:C39)</f>
        <v>31320</v>
      </c>
      <c r="D40" s="7">
        <f>ROUND(IF(C40&gt;=$D$2,($D$3*$D$4),(C40*$B$3)),0)</f>
        <v>1942</v>
      </c>
      <c r="E40" s="7">
        <f t="shared" si="17"/>
        <v>454</v>
      </c>
      <c r="F40" s="7">
        <f t="shared" si="18"/>
        <v>4256</v>
      </c>
      <c r="G40" s="7">
        <v>0</v>
      </c>
      <c r="H40" s="7">
        <f t="shared" si="20"/>
        <v>12993</v>
      </c>
      <c r="I40" s="7">
        <f t="shared" si="19"/>
        <v>55</v>
      </c>
      <c r="J40" s="7">
        <f t="shared" si="21"/>
        <v>19700</v>
      </c>
      <c r="K40" s="7">
        <f t="shared" si="22"/>
        <v>51020</v>
      </c>
      <c r="L40" s="31"/>
      <c r="M40" s="10"/>
      <c r="N40" s="10"/>
      <c r="O40" s="10"/>
    </row>
    <row r="41" spans="1:15" s="11" customFormat="1" ht="12.75" thickTop="1" x14ac:dyDescent="0.2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31"/>
      <c r="M41" s="10"/>
      <c r="N41" s="10"/>
      <c r="O41" s="10"/>
    </row>
    <row r="42" spans="1:15" x14ac:dyDescent="0.2">
      <c r="B42" s="12"/>
      <c r="C42" s="2"/>
      <c r="D42" s="2"/>
      <c r="E42" s="2"/>
      <c r="F42" s="2"/>
      <c r="G42" s="2"/>
      <c r="H42" s="2"/>
      <c r="I42" s="2"/>
      <c r="J42" s="2"/>
      <c r="K42" s="2"/>
      <c r="L42" s="30"/>
      <c r="M42" s="2"/>
      <c r="N42" s="2"/>
      <c r="O42" s="2"/>
    </row>
    <row r="43" spans="1:15" x14ac:dyDescent="0.2">
      <c r="A43" s="3" t="s">
        <v>27</v>
      </c>
      <c r="B43" s="8">
        <f>+C43/C46</f>
        <v>0.90565134099616862</v>
      </c>
      <c r="C43" s="2">
        <v>28365</v>
      </c>
      <c r="D43" s="2">
        <f>ROUND(IF(C43&gt;=$D$2,($D$3*$D$4),(C43*$B$3)),0)</f>
        <v>1759</v>
      </c>
      <c r="E43" s="2">
        <f t="shared" ref="E43:E70" si="23">ROUND(C43*$B$4,0)</f>
        <v>411</v>
      </c>
      <c r="F43" s="2">
        <f t="shared" ref="F43:F46" si="24">ROUND(C43*$B$5,0)</f>
        <v>3855</v>
      </c>
      <c r="G43" s="2">
        <v>0</v>
      </c>
      <c r="H43" s="2">
        <f>ROUND($B$9*B43,0)</f>
        <v>21904</v>
      </c>
      <c r="I43" s="2">
        <f t="shared" ref="I43:I70" si="25">ROUND($B$12*B43,0)</f>
        <v>50</v>
      </c>
      <c r="J43" s="2">
        <f>SUM(D43:I43)</f>
        <v>27979</v>
      </c>
      <c r="K43" s="2">
        <f>C43+J43</f>
        <v>56344</v>
      </c>
      <c r="L43" s="30"/>
      <c r="M43" s="2"/>
      <c r="N43" s="2"/>
      <c r="O43" s="2"/>
    </row>
    <row r="44" spans="1:15" x14ac:dyDescent="0.2">
      <c r="B44" s="8">
        <f>+C44/C46</f>
        <v>2.2860791826309068E-2</v>
      </c>
      <c r="C44" s="2">
        <v>716</v>
      </c>
      <c r="D44" s="2">
        <f>ROUND(IF(C44&gt;=$D$2,($D$3*$D$4),(C44*$B$3)),0)</f>
        <v>44</v>
      </c>
      <c r="E44" s="2">
        <f t="shared" si="23"/>
        <v>10</v>
      </c>
      <c r="F44" s="2">
        <f t="shared" si="24"/>
        <v>97</v>
      </c>
      <c r="G44" s="2">
        <v>0</v>
      </c>
      <c r="H44" s="2">
        <f t="shared" ref="H44:H46" si="26">ROUND($B$9*B44,0)</f>
        <v>553</v>
      </c>
      <c r="I44" s="2">
        <f t="shared" si="25"/>
        <v>1</v>
      </c>
      <c r="J44" s="2">
        <f t="shared" ref="J44:J46" si="27">SUM(D44:I44)</f>
        <v>705</v>
      </c>
      <c r="K44" s="2">
        <f t="shared" ref="K44:K46" si="28">C44+J44</f>
        <v>1421</v>
      </c>
      <c r="L44" s="30"/>
      <c r="M44" s="2"/>
      <c r="N44" s="2"/>
      <c r="O44" s="2"/>
    </row>
    <row r="45" spans="1:15" x14ac:dyDescent="0.2">
      <c r="B45" s="8">
        <f>+C45/C46</f>
        <v>7.1487867177522355E-2</v>
      </c>
      <c r="C45" s="2">
        <v>2239</v>
      </c>
      <c r="D45" s="2">
        <f>ROUND(IF(C45&gt;=$D$2,($D$3*$D$4),(C45*$B$3)),0)</f>
        <v>139</v>
      </c>
      <c r="E45" s="2">
        <f t="shared" si="23"/>
        <v>32</v>
      </c>
      <c r="F45" s="2">
        <f t="shared" si="24"/>
        <v>304</v>
      </c>
      <c r="G45" s="2">
        <v>0</v>
      </c>
      <c r="H45" s="2">
        <f t="shared" si="26"/>
        <v>1729</v>
      </c>
      <c r="I45" s="2">
        <f t="shared" si="25"/>
        <v>4</v>
      </c>
      <c r="J45" s="2">
        <f t="shared" si="27"/>
        <v>2208</v>
      </c>
      <c r="K45" s="2">
        <f t="shared" si="28"/>
        <v>4447</v>
      </c>
      <c r="L45" s="30"/>
      <c r="M45" s="2"/>
      <c r="N45" s="2"/>
      <c r="O45" s="2"/>
    </row>
    <row r="46" spans="1:15" s="11" customFormat="1" ht="12.75" thickBot="1" x14ac:dyDescent="0.25">
      <c r="B46" s="9">
        <f>SUM(B43:B45)</f>
        <v>1</v>
      </c>
      <c r="C46" s="7">
        <f>SUM(C43:C45)</f>
        <v>31320</v>
      </c>
      <c r="D46" s="7">
        <f>ROUND(IF(C46&gt;=$D$2,($D$3*$D$4),(C46*$B$3)),0)</f>
        <v>1942</v>
      </c>
      <c r="E46" s="7">
        <f t="shared" si="23"/>
        <v>454</v>
      </c>
      <c r="F46" s="7">
        <f t="shared" si="24"/>
        <v>4256</v>
      </c>
      <c r="G46" s="7">
        <v>0</v>
      </c>
      <c r="H46" s="7">
        <f t="shared" si="26"/>
        <v>24186</v>
      </c>
      <c r="I46" s="7">
        <f t="shared" si="25"/>
        <v>55</v>
      </c>
      <c r="J46" s="7">
        <f t="shared" si="27"/>
        <v>30893</v>
      </c>
      <c r="K46" s="7">
        <f t="shared" si="28"/>
        <v>62213</v>
      </c>
      <c r="L46" s="31"/>
      <c r="M46" s="10"/>
      <c r="N46" s="10"/>
      <c r="O46" s="10"/>
    </row>
    <row r="47" spans="1:15" ht="12.75" thickTop="1" x14ac:dyDescent="0.2">
      <c r="B47" s="12"/>
      <c r="C47" s="2"/>
      <c r="D47" s="2"/>
      <c r="E47" s="2"/>
      <c r="F47" s="2"/>
      <c r="G47" s="2"/>
      <c r="H47" s="2"/>
      <c r="I47" s="2"/>
      <c r="J47" s="2"/>
      <c r="K47" s="2"/>
      <c r="L47" s="30"/>
      <c r="M47" s="2"/>
      <c r="N47" s="2"/>
      <c r="O47" s="2"/>
    </row>
    <row r="48" spans="1:15" s="11" customFormat="1" x14ac:dyDescent="0.2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31"/>
      <c r="M48" s="10"/>
      <c r="N48" s="10"/>
      <c r="O48" s="10"/>
    </row>
    <row r="49" spans="1:15" x14ac:dyDescent="0.2">
      <c r="A49" s="40" t="s">
        <v>28</v>
      </c>
      <c r="B49" s="8">
        <f>+C49/C52</f>
        <v>0.90565134099616862</v>
      </c>
      <c r="C49" s="2">
        <v>28365</v>
      </c>
      <c r="D49" s="2">
        <f>ROUND(IF(C49&gt;=$D$2,($D$3*$D$4),(C49*$B$3)),0)</f>
        <v>1759</v>
      </c>
      <c r="E49" s="2">
        <f t="shared" si="23"/>
        <v>411</v>
      </c>
      <c r="F49" s="2">
        <f>ROUND(C49*$B$6,0)</f>
        <v>2715</v>
      </c>
      <c r="G49" s="2">
        <v>0</v>
      </c>
      <c r="H49" s="2">
        <f>ROUND($B$7*B49,0)</f>
        <v>0</v>
      </c>
      <c r="I49" s="2">
        <f t="shared" si="25"/>
        <v>50</v>
      </c>
      <c r="J49" s="2">
        <f>SUM(D49:I49)</f>
        <v>4935</v>
      </c>
      <c r="K49" s="2">
        <f>C49+J49</f>
        <v>33300</v>
      </c>
      <c r="L49" s="30"/>
      <c r="M49" s="2"/>
      <c r="N49" s="2"/>
      <c r="O49" s="2"/>
    </row>
    <row r="50" spans="1:15" x14ac:dyDescent="0.2">
      <c r="B50" s="8">
        <f>+C50/C52</f>
        <v>2.2860791826309068E-2</v>
      </c>
      <c r="C50" s="2">
        <v>716</v>
      </c>
      <c r="D50" s="2">
        <f>ROUND(IF(C50&gt;=$D$2,($D$3*$D$4),(C50*$B$3)),0)</f>
        <v>44</v>
      </c>
      <c r="E50" s="2">
        <f t="shared" si="23"/>
        <v>10</v>
      </c>
      <c r="F50" s="2">
        <f>ROUND(C50*$B$6,0)</f>
        <v>69</v>
      </c>
      <c r="G50" s="2">
        <v>0</v>
      </c>
      <c r="H50" s="2">
        <f t="shared" ref="H50:H52" si="29">ROUND($B$7*B50,0)</f>
        <v>0</v>
      </c>
      <c r="I50" s="2">
        <f t="shared" si="25"/>
        <v>1</v>
      </c>
      <c r="J50" s="2">
        <f t="shared" ref="J50:J52" si="30">SUM(D50:I50)</f>
        <v>124</v>
      </c>
      <c r="K50" s="2">
        <f t="shared" ref="K50:K52" si="31">C50+J50</f>
        <v>840</v>
      </c>
      <c r="L50" s="30"/>
      <c r="M50" s="2"/>
      <c r="N50" s="2"/>
      <c r="O50" s="2"/>
    </row>
    <row r="51" spans="1:15" x14ac:dyDescent="0.2">
      <c r="B51" s="8">
        <f>+C51/C52</f>
        <v>7.1487867177522355E-2</v>
      </c>
      <c r="C51" s="2">
        <v>2239</v>
      </c>
      <c r="D51" s="2">
        <f>ROUND(IF(C51&gt;=$D$2,($D$3*$D$4),(C51*$B$3)),0)</f>
        <v>139</v>
      </c>
      <c r="E51" s="2">
        <f t="shared" si="23"/>
        <v>32</v>
      </c>
      <c r="F51" s="2">
        <f t="shared" ref="F51:F52" si="32">ROUND(C51*$B$6,0)</f>
        <v>214</v>
      </c>
      <c r="G51" s="2">
        <v>0</v>
      </c>
      <c r="H51" s="2">
        <f t="shared" si="29"/>
        <v>0</v>
      </c>
      <c r="I51" s="2">
        <f t="shared" si="25"/>
        <v>4</v>
      </c>
      <c r="J51" s="2">
        <f t="shared" si="30"/>
        <v>389</v>
      </c>
      <c r="K51" s="2">
        <f t="shared" si="31"/>
        <v>2628</v>
      </c>
      <c r="L51" s="30"/>
      <c r="M51" s="2"/>
      <c r="N51" s="2"/>
      <c r="O51" s="2"/>
    </row>
    <row r="52" spans="1:15" s="11" customFormat="1" ht="12.75" thickBot="1" x14ac:dyDescent="0.25">
      <c r="B52" s="9">
        <f t="shared" ref="B52:C52" si="33">SUM(B49:B51)</f>
        <v>1</v>
      </c>
      <c r="C52" s="7">
        <f t="shared" si="33"/>
        <v>31320</v>
      </c>
      <c r="D52" s="7">
        <f>ROUND(IF(C52&gt;=$D$2,($D$3*$D$4),(C52*$B$3)),0)</f>
        <v>1942</v>
      </c>
      <c r="E52" s="7">
        <f t="shared" si="23"/>
        <v>454</v>
      </c>
      <c r="F52" s="7">
        <f t="shared" si="32"/>
        <v>2997</v>
      </c>
      <c r="G52" s="7">
        <v>0</v>
      </c>
      <c r="H52" s="7">
        <f t="shared" si="29"/>
        <v>0</v>
      </c>
      <c r="I52" s="7">
        <f t="shared" si="25"/>
        <v>55</v>
      </c>
      <c r="J52" s="7">
        <f t="shared" si="30"/>
        <v>5448</v>
      </c>
      <c r="K52" s="7">
        <f t="shared" si="31"/>
        <v>36768</v>
      </c>
      <c r="L52" s="31"/>
      <c r="M52" s="10"/>
      <c r="N52" s="10"/>
      <c r="O52" s="10"/>
    </row>
    <row r="53" spans="1:15" ht="12.75" thickTop="1" x14ac:dyDescent="0.2">
      <c r="B53" s="12"/>
      <c r="C53" s="2"/>
      <c r="D53" s="2"/>
      <c r="E53" s="2"/>
      <c r="F53" s="2"/>
      <c r="G53" s="2"/>
      <c r="H53" s="2"/>
      <c r="I53" s="2"/>
      <c r="J53" s="2"/>
      <c r="K53" s="2"/>
      <c r="L53" s="30"/>
      <c r="M53" s="2"/>
      <c r="N53" s="2"/>
      <c r="O53" s="2"/>
    </row>
    <row r="54" spans="1:15" x14ac:dyDescent="0.2">
      <c r="B54" s="12"/>
      <c r="C54" s="2"/>
      <c r="D54" s="2"/>
      <c r="E54" s="2"/>
      <c r="F54" s="2"/>
      <c r="G54" s="2"/>
      <c r="H54" s="2"/>
      <c r="I54" s="2"/>
      <c r="J54" s="2"/>
      <c r="K54" s="2"/>
      <c r="L54" s="30"/>
      <c r="M54" s="2"/>
      <c r="N54" s="2"/>
      <c r="O54" s="2"/>
    </row>
    <row r="55" spans="1:15" x14ac:dyDescent="0.2">
      <c r="A55" s="40" t="s">
        <v>29</v>
      </c>
      <c r="B55" s="8">
        <f>+C55/C58</f>
        <v>0.90565134099616862</v>
      </c>
      <c r="C55" s="2">
        <v>28365</v>
      </c>
      <c r="D55" s="2">
        <f>ROUND(IF(C55&gt;=$D$2,($D$3*$D$4),(C55*$B$3)),0)</f>
        <v>1759</v>
      </c>
      <c r="E55" s="2">
        <f t="shared" si="23"/>
        <v>411</v>
      </c>
      <c r="F55" s="2">
        <f>ROUND(C55*$B$6,0)</f>
        <v>2715</v>
      </c>
      <c r="G55" s="2">
        <v>0</v>
      </c>
      <c r="H55" s="2">
        <f t="shared" ref="H55:H58" si="34">ROUND($B$8*B55,0)</f>
        <v>10057</v>
      </c>
      <c r="I55" s="2">
        <f t="shared" si="25"/>
        <v>50</v>
      </c>
      <c r="J55" s="2">
        <f>SUM(D55:I55)</f>
        <v>14992</v>
      </c>
      <c r="K55" s="2">
        <f>C55+J55</f>
        <v>43357</v>
      </c>
      <c r="L55" s="30"/>
      <c r="M55" s="2"/>
      <c r="N55" s="2"/>
      <c r="O55" s="2"/>
    </row>
    <row r="56" spans="1:15" x14ac:dyDescent="0.2">
      <c r="B56" s="8">
        <f>+C56/C58</f>
        <v>2.2860791826309068E-2</v>
      </c>
      <c r="C56" s="2">
        <v>716</v>
      </c>
      <c r="D56" s="2">
        <f>ROUND(IF(C56&gt;=$D$2,($D$3*$D$4),(C56*$B$3)),0)</f>
        <v>44</v>
      </c>
      <c r="E56" s="2">
        <f t="shared" si="23"/>
        <v>10</v>
      </c>
      <c r="F56" s="2">
        <f t="shared" ref="F56:F58" si="35">ROUND(C56*$B$6,0)</f>
        <v>69</v>
      </c>
      <c r="G56" s="2">
        <v>0</v>
      </c>
      <c r="H56" s="2">
        <f t="shared" si="34"/>
        <v>254</v>
      </c>
      <c r="I56" s="2">
        <f t="shared" si="25"/>
        <v>1</v>
      </c>
      <c r="J56" s="2">
        <f t="shared" ref="J56:J58" si="36">SUM(D56:I56)</f>
        <v>378</v>
      </c>
      <c r="K56" s="2">
        <f t="shared" ref="K56:K58" si="37">C56+J56</f>
        <v>1094</v>
      </c>
      <c r="L56" s="30"/>
      <c r="M56" s="2"/>
      <c r="N56" s="2"/>
      <c r="O56" s="2"/>
    </row>
    <row r="57" spans="1:15" x14ac:dyDescent="0.2">
      <c r="B57" s="8">
        <f>+C57/C58</f>
        <v>7.1487867177522355E-2</v>
      </c>
      <c r="C57" s="2">
        <v>2239</v>
      </c>
      <c r="D57" s="2">
        <f>ROUND(IF(C57&gt;=$D$2,($D$3*$D$4),(C57*$B$3)),0)</f>
        <v>139</v>
      </c>
      <c r="E57" s="2">
        <f t="shared" si="23"/>
        <v>32</v>
      </c>
      <c r="F57" s="2">
        <f t="shared" si="35"/>
        <v>214</v>
      </c>
      <c r="G57" s="2">
        <v>0</v>
      </c>
      <c r="H57" s="2">
        <f t="shared" si="34"/>
        <v>794</v>
      </c>
      <c r="I57" s="2">
        <f t="shared" si="25"/>
        <v>4</v>
      </c>
      <c r="J57" s="2">
        <f t="shared" si="36"/>
        <v>1183</v>
      </c>
      <c r="K57" s="2">
        <f t="shared" si="37"/>
        <v>3422</v>
      </c>
      <c r="L57" s="30"/>
      <c r="M57" s="2"/>
      <c r="N57" s="2"/>
      <c r="O57" s="2"/>
    </row>
    <row r="58" spans="1:15" s="11" customFormat="1" ht="12.75" thickBot="1" x14ac:dyDescent="0.25">
      <c r="B58" s="9">
        <f>SUM(B55:B57)</f>
        <v>1</v>
      </c>
      <c r="C58" s="7">
        <f>SUM(C55:C57)</f>
        <v>31320</v>
      </c>
      <c r="D58" s="7">
        <f>ROUND(IF(C58&gt;=$D$2,($D$3*$D$4),(C58*$B$3)),0)</f>
        <v>1942</v>
      </c>
      <c r="E58" s="7">
        <f t="shared" si="23"/>
        <v>454</v>
      </c>
      <c r="F58" s="7">
        <f t="shared" si="35"/>
        <v>2997</v>
      </c>
      <c r="G58" s="7">
        <v>0</v>
      </c>
      <c r="H58" s="7">
        <f t="shared" si="34"/>
        <v>11104</v>
      </c>
      <c r="I58" s="7">
        <f t="shared" si="25"/>
        <v>55</v>
      </c>
      <c r="J58" s="7">
        <f t="shared" si="36"/>
        <v>16552</v>
      </c>
      <c r="K58" s="7">
        <f t="shared" si="37"/>
        <v>47872</v>
      </c>
      <c r="L58" s="31"/>
      <c r="M58" s="10"/>
      <c r="N58" s="10"/>
      <c r="O58" s="10"/>
    </row>
    <row r="59" spans="1:15" ht="12.75" thickTop="1" x14ac:dyDescent="0.2">
      <c r="B59" s="12"/>
      <c r="C59" s="2"/>
      <c r="D59" s="2"/>
      <c r="E59" s="2"/>
      <c r="F59" s="2"/>
      <c r="G59" s="2"/>
      <c r="H59" s="2"/>
      <c r="I59" s="2"/>
      <c r="J59" s="2"/>
      <c r="K59" s="2"/>
      <c r="L59" s="30"/>
      <c r="M59" s="2"/>
      <c r="N59" s="2"/>
      <c r="O59" s="2"/>
    </row>
    <row r="60" spans="1:15" x14ac:dyDescent="0.2">
      <c r="B60" s="12"/>
      <c r="C60" s="2"/>
      <c r="D60" s="2"/>
      <c r="E60" s="2"/>
      <c r="F60" s="2"/>
      <c r="G60" s="2"/>
      <c r="H60" s="2"/>
      <c r="I60" s="2"/>
      <c r="J60" s="2"/>
      <c r="K60" s="2"/>
      <c r="L60" s="30"/>
      <c r="M60" s="2"/>
      <c r="N60" s="2"/>
      <c r="O60" s="2"/>
    </row>
    <row r="61" spans="1:15" x14ac:dyDescent="0.2">
      <c r="A61" s="40" t="s">
        <v>30</v>
      </c>
      <c r="B61" s="8">
        <f>+C61/C64</f>
        <v>0.90565134099616862</v>
      </c>
      <c r="C61" s="2">
        <v>28365</v>
      </c>
      <c r="D61" s="2">
        <f>ROUND(IF(C61&gt;=$D$2,($D$3*$D$4),(C61*$B$3)),0)</f>
        <v>1759</v>
      </c>
      <c r="E61" s="2">
        <f t="shared" ref="E61:E64" si="38">ROUND(C61*$B$4,0)</f>
        <v>411</v>
      </c>
      <c r="F61" s="2">
        <f>ROUND(C61*$B$6,0)</f>
        <v>2715</v>
      </c>
      <c r="G61" s="2">
        <v>0</v>
      </c>
      <c r="H61" s="2">
        <f>ROUND($B$10*B61,0)</f>
        <v>11767</v>
      </c>
      <c r="I61" s="2">
        <f t="shared" ref="I61:I64" si="39">ROUND($B$12*B61,0)</f>
        <v>50</v>
      </c>
      <c r="J61" s="2">
        <f>SUM(D61:I61)</f>
        <v>16702</v>
      </c>
      <c r="K61" s="2">
        <f>C61+J61</f>
        <v>45067</v>
      </c>
      <c r="L61" s="30"/>
      <c r="M61" s="2"/>
      <c r="N61" s="2"/>
      <c r="O61" s="2"/>
    </row>
    <row r="62" spans="1:15" x14ac:dyDescent="0.2">
      <c r="B62" s="8">
        <f>+C62/C64</f>
        <v>2.2860791826309068E-2</v>
      </c>
      <c r="C62" s="2">
        <v>716</v>
      </c>
      <c r="D62" s="2">
        <f>ROUND(IF(C62&gt;=$D$2,($D$3*$D$4),(C62*$B$3)),0)</f>
        <v>44</v>
      </c>
      <c r="E62" s="2">
        <f t="shared" si="38"/>
        <v>10</v>
      </c>
      <c r="F62" s="2">
        <f t="shared" ref="F62:F64" si="40">ROUND(C62*$B$6,0)</f>
        <v>69</v>
      </c>
      <c r="G62" s="2">
        <v>0</v>
      </c>
      <c r="H62" s="2">
        <f>ROUND($B$10*B62,0)</f>
        <v>297</v>
      </c>
      <c r="I62" s="2">
        <f t="shared" si="39"/>
        <v>1</v>
      </c>
      <c r="J62" s="2">
        <f t="shared" ref="J62:J64" si="41">SUM(D62:I62)</f>
        <v>421</v>
      </c>
      <c r="K62" s="2">
        <f t="shared" ref="K62:K64" si="42">C62+J62</f>
        <v>1137</v>
      </c>
      <c r="L62" s="30"/>
      <c r="M62" s="2"/>
      <c r="N62" s="2"/>
      <c r="O62" s="2"/>
    </row>
    <row r="63" spans="1:15" x14ac:dyDescent="0.2">
      <c r="B63" s="8">
        <f>+C63/C64</f>
        <v>7.1487867177522355E-2</v>
      </c>
      <c r="C63" s="2">
        <v>2239</v>
      </c>
      <c r="D63" s="2">
        <f>ROUND(IF(C63&gt;=$D$2,($D$3*$D$4),(C63*$B$3)),0)</f>
        <v>139</v>
      </c>
      <c r="E63" s="2">
        <f t="shared" si="38"/>
        <v>32</v>
      </c>
      <c r="F63" s="2">
        <f t="shared" si="40"/>
        <v>214</v>
      </c>
      <c r="G63" s="2">
        <v>0</v>
      </c>
      <c r="H63" s="2">
        <f>ROUND($B$10*B63,0)</f>
        <v>929</v>
      </c>
      <c r="I63" s="2">
        <f t="shared" si="39"/>
        <v>4</v>
      </c>
      <c r="J63" s="2">
        <f t="shared" si="41"/>
        <v>1318</v>
      </c>
      <c r="K63" s="2">
        <f t="shared" si="42"/>
        <v>3557</v>
      </c>
      <c r="L63" s="30"/>
      <c r="M63" s="2"/>
      <c r="N63" s="2"/>
      <c r="O63" s="2"/>
    </row>
    <row r="64" spans="1:15" s="11" customFormat="1" ht="12.75" thickBot="1" x14ac:dyDescent="0.25">
      <c r="B64" s="9">
        <f>SUM(B61:B63)</f>
        <v>1</v>
      </c>
      <c r="C64" s="7">
        <f>SUM(C61:C63)</f>
        <v>31320</v>
      </c>
      <c r="D64" s="7">
        <f>ROUND(IF(C64&gt;=$D$2,($D$3*$D$4),(C64*$B$3)),0)</f>
        <v>1942</v>
      </c>
      <c r="E64" s="7">
        <f t="shared" si="38"/>
        <v>454</v>
      </c>
      <c r="F64" s="7">
        <f t="shared" si="40"/>
        <v>2997</v>
      </c>
      <c r="G64" s="7">
        <v>0</v>
      </c>
      <c r="H64" s="7">
        <f>ROUND($B$10*B64,0)</f>
        <v>12993</v>
      </c>
      <c r="I64" s="7">
        <f t="shared" si="39"/>
        <v>55</v>
      </c>
      <c r="J64" s="7">
        <f t="shared" si="41"/>
        <v>18441</v>
      </c>
      <c r="K64" s="7">
        <f t="shared" si="42"/>
        <v>49761</v>
      </c>
      <c r="L64" s="31"/>
      <c r="M64" s="10"/>
      <c r="N64" s="10"/>
      <c r="O64" s="10"/>
    </row>
    <row r="65" spans="1:15" s="11" customFormat="1" ht="12.75" thickTop="1" x14ac:dyDescent="0.2"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31"/>
      <c r="M65" s="10"/>
      <c r="N65" s="10"/>
      <c r="O65" s="10"/>
    </row>
    <row r="66" spans="1:15" s="11" customFormat="1" x14ac:dyDescent="0.2"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31"/>
      <c r="M66" s="10"/>
      <c r="N66" s="10"/>
      <c r="O66" s="10"/>
    </row>
    <row r="67" spans="1:15" x14ac:dyDescent="0.2">
      <c r="A67" s="40" t="s">
        <v>31</v>
      </c>
      <c r="B67" s="8">
        <f>+C67/C70</f>
        <v>0.90565134099616862</v>
      </c>
      <c r="C67" s="2">
        <v>28365</v>
      </c>
      <c r="D67" s="2">
        <f>ROUND(IF(C67&gt;=$D$2,($D$3*$D$4),(C67*$B$3)),0)</f>
        <v>1759</v>
      </c>
      <c r="E67" s="2">
        <f t="shared" si="23"/>
        <v>411</v>
      </c>
      <c r="F67" s="2">
        <f>ROUND(C67*$B$6,0)</f>
        <v>2715</v>
      </c>
      <c r="G67" s="2">
        <v>0</v>
      </c>
      <c r="H67" s="2">
        <f>ROUND($B$9*B67,0)</f>
        <v>21904</v>
      </c>
      <c r="I67" s="2">
        <f t="shared" si="25"/>
        <v>50</v>
      </c>
      <c r="J67" s="2">
        <f>SUM(D67:I67)</f>
        <v>26839</v>
      </c>
      <c r="K67" s="2">
        <f>C67+J67</f>
        <v>55204</v>
      </c>
      <c r="L67" s="30"/>
      <c r="M67" s="2"/>
      <c r="N67" s="2"/>
      <c r="O67" s="2"/>
    </row>
    <row r="68" spans="1:15" x14ac:dyDescent="0.2">
      <c r="B68" s="8">
        <f>+C68/C70</f>
        <v>2.2860791826309068E-2</v>
      </c>
      <c r="C68" s="2">
        <v>716</v>
      </c>
      <c r="D68" s="2">
        <f>ROUND(IF(C68&gt;=$D$2,($D$3*$D$4),(C68*$B$3)),0)</f>
        <v>44</v>
      </c>
      <c r="E68" s="2">
        <f t="shared" si="23"/>
        <v>10</v>
      </c>
      <c r="F68" s="2">
        <f t="shared" ref="F68:F70" si="43">ROUND(C68*$B$6,0)</f>
        <v>69</v>
      </c>
      <c r="G68" s="2">
        <v>0</v>
      </c>
      <c r="H68" s="2">
        <f t="shared" ref="H68:H70" si="44">ROUND($B$9*B68,0)</f>
        <v>553</v>
      </c>
      <c r="I68" s="2">
        <f t="shared" si="25"/>
        <v>1</v>
      </c>
      <c r="J68" s="2">
        <f t="shared" ref="J68:J70" si="45">SUM(D68:I68)</f>
        <v>677</v>
      </c>
      <c r="K68" s="2">
        <f t="shared" ref="K68:K70" si="46">C68+J68</f>
        <v>1393</v>
      </c>
      <c r="L68" s="30"/>
      <c r="M68" s="2"/>
      <c r="N68" s="2"/>
      <c r="O68" s="2"/>
    </row>
    <row r="69" spans="1:15" x14ac:dyDescent="0.2">
      <c r="B69" s="8">
        <f>+C69/C70</f>
        <v>7.1487867177522355E-2</v>
      </c>
      <c r="C69" s="2">
        <v>2239</v>
      </c>
      <c r="D69" s="2">
        <f>ROUND(IF(C69&gt;=$D$2,($D$3*$D$4),(C69*$B$3)),0)</f>
        <v>139</v>
      </c>
      <c r="E69" s="2">
        <f t="shared" si="23"/>
        <v>32</v>
      </c>
      <c r="F69" s="2">
        <f t="shared" si="43"/>
        <v>214</v>
      </c>
      <c r="G69" s="2">
        <v>0</v>
      </c>
      <c r="H69" s="2">
        <f t="shared" si="44"/>
        <v>1729</v>
      </c>
      <c r="I69" s="2">
        <f t="shared" si="25"/>
        <v>4</v>
      </c>
      <c r="J69" s="2">
        <f t="shared" si="45"/>
        <v>2118</v>
      </c>
      <c r="K69" s="2">
        <f t="shared" si="46"/>
        <v>4357</v>
      </c>
      <c r="L69" s="30"/>
      <c r="M69" s="2"/>
      <c r="N69" s="2"/>
      <c r="O69" s="2"/>
    </row>
    <row r="70" spans="1:15" s="11" customFormat="1" ht="12.75" thickBot="1" x14ac:dyDescent="0.25">
      <c r="B70" s="9">
        <f>SUM(B67:B69)</f>
        <v>1</v>
      </c>
      <c r="C70" s="7">
        <f>SUM(C67:C69)</f>
        <v>31320</v>
      </c>
      <c r="D70" s="7">
        <f>ROUND(IF(C70&gt;=$D$2,($D$3*$D$4),(C70*$B$3)),0)</f>
        <v>1942</v>
      </c>
      <c r="E70" s="7">
        <f t="shared" si="23"/>
        <v>454</v>
      </c>
      <c r="F70" s="7">
        <f t="shared" si="43"/>
        <v>2997</v>
      </c>
      <c r="G70" s="7">
        <v>0</v>
      </c>
      <c r="H70" s="7">
        <f t="shared" si="44"/>
        <v>24186</v>
      </c>
      <c r="I70" s="7">
        <f t="shared" si="25"/>
        <v>55</v>
      </c>
      <c r="J70" s="7">
        <f t="shared" si="45"/>
        <v>29634</v>
      </c>
      <c r="K70" s="7">
        <f t="shared" si="46"/>
        <v>60954</v>
      </c>
      <c r="L70" s="31"/>
      <c r="M70" s="10"/>
      <c r="N70" s="10"/>
      <c r="O70" s="10"/>
    </row>
    <row r="71" spans="1:15" ht="12.75" thickTop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30"/>
      <c r="M71" s="2"/>
      <c r="N71" s="2"/>
    </row>
    <row r="72" spans="1:15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30"/>
      <c r="M72" s="2"/>
      <c r="N72" s="2"/>
    </row>
    <row r="73" spans="1:15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30"/>
      <c r="M73" s="2"/>
      <c r="N73" s="2"/>
    </row>
    <row r="74" spans="1:15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30"/>
      <c r="M74" s="2"/>
      <c r="N74" s="2"/>
    </row>
    <row r="75" spans="1:15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30"/>
      <c r="M75" s="2"/>
      <c r="N75" s="2"/>
    </row>
    <row r="76" spans="1:15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30"/>
      <c r="M76" s="2"/>
      <c r="N76" s="2"/>
    </row>
    <row r="77" spans="1:15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30"/>
      <c r="M77" s="2"/>
      <c r="N77" s="2"/>
    </row>
    <row r="78" spans="1:15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30"/>
      <c r="M78" s="2"/>
      <c r="N78" s="2"/>
    </row>
    <row r="79" spans="1:15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30"/>
      <c r="M79" s="2"/>
      <c r="N79" s="2"/>
    </row>
    <row r="80" spans="1:15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30"/>
      <c r="M80" s="2"/>
      <c r="N80" s="2"/>
    </row>
    <row r="81" spans="2:15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30"/>
      <c r="M81" s="2"/>
      <c r="N81" s="2"/>
    </row>
    <row r="82" spans="2:15" x14ac:dyDescent="0.2">
      <c r="C82" s="2"/>
      <c r="D82" s="2"/>
      <c r="E82" s="2"/>
      <c r="F82" s="2"/>
      <c r="G82" s="2"/>
      <c r="H82" s="2"/>
      <c r="I82" s="2"/>
      <c r="J82" s="2"/>
      <c r="K82" s="2"/>
      <c r="L82" s="30"/>
      <c r="M82" s="2"/>
      <c r="N82" s="2"/>
      <c r="O82" s="2"/>
    </row>
    <row r="83" spans="2:15" x14ac:dyDescent="0.2">
      <c r="C83" s="2"/>
      <c r="D83" s="2"/>
      <c r="E83" s="2"/>
      <c r="F83" s="2"/>
      <c r="G83" s="2"/>
      <c r="H83" s="2"/>
      <c r="I83" s="2"/>
      <c r="J83" s="2"/>
      <c r="K83" s="2"/>
      <c r="L83" s="30"/>
      <c r="M83" s="2"/>
      <c r="N83" s="2"/>
      <c r="O83" s="2"/>
    </row>
    <row r="84" spans="2:15" x14ac:dyDescent="0.2">
      <c r="C84" s="2"/>
      <c r="D84" s="2"/>
      <c r="E84" s="2"/>
      <c r="F84" s="2"/>
      <c r="G84" s="2"/>
      <c r="H84" s="2"/>
      <c r="I84" s="2"/>
      <c r="J84" s="2"/>
      <c r="K84" s="2"/>
      <c r="L84" s="30"/>
      <c r="M84" s="2"/>
      <c r="N84" s="2"/>
      <c r="O84" s="2"/>
    </row>
    <row r="85" spans="2:15" x14ac:dyDescent="0.2">
      <c r="C85" s="2"/>
      <c r="D85" s="2"/>
      <c r="E85" s="2"/>
      <c r="F85" s="2"/>
      <c r="G85" s="2"/>
      <c r="H85" s="2"/>
      <c r="I85" s="2"/>
      <c r="J85" s="2"/>
      <c r="K85" s="2"/>
      <c r="L85" s="30"/>
      <c r="M85" s="2"/>
      <c r="N85" s="2"/>
      <c r="O85" s="2"/>
    </row>
    <row r="86" spans="2:15" x14ac:dyDescent="0.2">
      <c r="C86" s="2"/>
      <c r="D86" s="2"/>
      <c r="E86" s="2"/>
      <c r="F86" s="2"/>
      <c r="G86" s="2"/>
      <c r="H86" s="2"/>
      <c r="I86" s="2"/>
      <c r="J86" s="2"/>
      <c r="K86" s="2"/>
      <c r="L86" s="30"/>
      <c r="M86" s="2"/>
      <c r="N86" s="2"/>
      <c r="O86" s="2"/>
    </row>
    <row r="87" spans="2:15" x14ac:dyDescent="0.2">
      <c r="C87" s="2"/>
      <c r="D87" s="2"/>
      <c r="E87" s="2"/>
      <c r="F87" s="2"/>
      <c r="G87" s="2"/>
      <c r="H87" s="2"/>
      <c r="I87" s="2"/>
      <c r="J87" s="2"/>
      <c r="K87" s="2"/>
      <c r="L87" s="30"/>
      <c r="M87" s="2"/>
      <c r="N87" s="2"/>
      <c r="O87" s="2"/>
    </row>
  </sheetData>
  <mergeCells count="1">
    <mergeCell ref="A1:K1"/>
  </mergeCells>
  <pageMargins left="0.7" right="0.7" top="0.75" bottom="0.75" header="0.3" footer="0.3"/>
  <pageSetup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sheetPr codeName="Sheet2"/>
  <dimension ref="A1:O67"/>
  <sheetViews>
    <sheetView zoomScaleNormal="100" workbookViewId="0">
      <pane ySplit="14" topLeftCell="A39" activePane="bottomLeft" state="frozen"/>
      <selection pane="bottomLeft" activeCell="F7" sqref="F7"/>
    </sheetView>
  </sheetViews>
  <sheetFormatPr defaultColWidth="9.140625" defaultRowHeight="12" x14ac:dyDescent="0.2"/>
  <cols>
    <col min="1" max="1" width="16" style="1" customWidth="1"/>
    <col min="2" max="11" width="8.7109375" style="1" customWidth="1"/>
    <col min="12" max="16384" width="9.140625" style="1"/>
  </cols>
  <sheetData>
    <row r="1" spans="1:15" ht="21" x14ac:dyDescent="0.3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5" x14ac:dyDescent="0.2">
      <c r="A2" s="45" t="s">
        <v>39</v>
      </c>
      <c r="B2" s="47" t="s">
        <v>40</v>
      </c>
      <c r="C2" s="42"/>
      <c r="D2" s="2">
        <v>184500</v>
      </c>
      <c r="E2" s="1" t="s">
        <v>19</v>
      </c>
    </row>
    <row r="3" spans="1:15" x14ac:dyDescent="0.2">
      <c r="A3" s="1" t="s">
        <v>7</v>
      </c>
      <c r="B3" s="26">
        <v>6.2E-2</v>
      </c>
      <c r="C3" s="12"/>
      <c r="D3" s="2">
        <v>11439</v>
      </c>
      <c r="E3" s="1" t="s">
        <v>2</v>
      </c>
    </row>
    <row r="4" spans="1:15" x14ac:dyDescent="0.2">
      <c r="A4" s="1" t="s">
        <v>1</v>
      </c>
      <c r="B4" s="24">
        <v>1.4500000000000001E-2</v>
      </c>
      <c r="D4" s="1">
        <v>1</v>
      </c>
      <c r="E4" s="1" t="s">
        <v>20</v>
      </c>
    </row>
    <row r="5" spans="1:15" x14ac:dyDescent="0.2">
      <c r="A5" s="3" t="s">
        <v>12</v>
      </c>
      <c r="B5" s="60">
        <v>0.32600000000000001</v>
      </c>
    </row>
    <row r="6" spans="1:15" ht="12.75" x14ac:dyDescent="0.2">
      <c r="A6" s="40" t="s">
        <v>13</v>
      </c>
      <c r="B6" s="52">
        <v>9.5699999999999993E-2</v>
      </c>
    </row>
    <row r="7" spans="1:15" x14ac:dyDescent="0.2">
      <c r="A7" s="1" t="s">
        <v>10</v>
      </c>
      <c r="B7" s="24">
        <v>4.0000000000000002E-4</v>
      </c>
    </row>
    <row r="8" spans="1:15" x14ac:dyDescent="0.2">
      <c r="A8" s="1" t="s">
        <v>14</v>
      </c>
      <c r="B8" s="27">
        <v>0</v>
      </c>
      <c r="C8" s="43"/>
    </row>
    <row r="9" spans="1:15" x14ac:dyDescent="0.2">
      <c r="A9" s="1" t="s">
        <v>15</v>
      </c>
      <c r="B9" s="25">
        <v>11604.12</v>
      </c>
      <c r="C9" s="44"/>
    </row>
    <row r="10" spans="1:15" x14ac:dyDescent="0.2">
      <c r="A10" s="1" t="s">
        <v>16</v>
      </c>
      <c r="B10" s="25">
        <v>25985.759999999998</v>
      </c>
      <c r="C10" s="44"/>
    </row>
    <row r="11" spans="1:15" x14ac:dyDescent="0.2">
      <c r="A11" s="1" t="s">
        <v>17</v>
      </c>
      <c r="B11" s="25">
        <v>12992.88</v>
      </c>
      <c r="C11" s="44"/>
    </row>
    <row r="12" spans="1:15" x14ac:dyDescent="0.2">
      <c r="A12" s="1" t="s">
        <v>18</v>
      </c>
      <c r="B12" s="25">
        <v>18794.939999999999</v>
      </c>
      <c r="C12" s="44"/>
    </row>
    <row r="13" spans="1:15" x14ac:dyDescent="0.2">
      <c r="A13" s="1" t="s">
        <v>3</v>
      </c>
      <c r="B13" s="24">
        <v>55</v>
      </c>
    </row>
    <row r="14" spans="1:15" s="4" customFormat="1" ht="24" x14ac:dyDescent="0.25">
      <c r="A14" s="38" t="s">
        <v>4</v>
      </c>
      <c r="B14" s="38" t="s">
        <v>5</v>
      </c>
      <c r="C14" s="38" t="s">
        <v>6</v>
      </c>
      <c r="D14" s="39" t="s">
        <v>7</v>
      </c>
      <c r="E14" s="38" t="s">
        <v>1</v>
      </c>
      <c r="F14" s="38" t="s">
        <v>21</v>
      </c>
      <c r="G14" s="38" t="s">
        <v>10</v>
      </c>
      <c r="H14" s="38" t="s">
        <v>8</v>
      </c>
      <c r="I14" s="38" t="s">
        <v>3</v>
      </c>
      <c r="J14" s="39" t="s">
        <v>9</v>
      </c>
      <c r="K14" s="39" t="s">
        <v>22</v>
      </c>
    </row>
    <row r="15" spans="1:15" ht="12.75" thickBot="1" x14ac:dyDescent="0.25">
      <c r="A15" s="5" t="s">
        <v>23</v>
      </c>
      <c r="B15" s="15">
        <v>1</v>
      </c>
      <c r="C15" s="7">
        <v>168600</v>
      </c>
      <c r="D15" s="7">
        <f>ROUND(IF(C15&gt;=$D$2,($D$3*$D$4),(C15*$B$3)),0)</f>
        <v>10453</v>
      </c>
      <c r="E15" s="7">
        <f>ROUND(C15*$B$4,0)</f>
        <v>2445</v>
      </c>
      <c r="F15" s="7">
        <f>ROUND(C15*$B$5,0)</f>
        <v>54964</v>
      </c>
      <c r="G15" s="7">
        <f>ROUND(C15*$B$7,0)</f>
        <v>67</v>
      </c>
      <c r="H15" s="7">
        <f>ROUND($B$12*B15,0)</f>
        <v>18795</v>
      </c>
      <c r="I15" s="7">
        <f>ROUND($B$13*B15,0)</f>
        <v>55</v>
      </c>
      <c r="J15" s="7">
        <f>SUM(D15:I15)</f>
        <v>86779</v>
      </c>
      <c r="K15" s="7">
        <f>C15+J15</f>
        <v>255379</v>
      </c>
      <c r="L15" s="2"/>
      <c r="M15" s="2"/>
      <c r="N15" s="2"/>
      <c r="O15" s="2"/>
    </row>
    <row r="16" spans="1:15" ht="12.75" thickTop="1" x14ac:dyDescent="0.2">
      <c r="B16" s="1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2.75" thickBot="1" x14ac:dyDescent="0.25">
      <c r="A17" s="41" t="s">
        <v>33</v>
      </c>
      <c r="B17" s="15">
        <v>1</v>
      </c>
      <c r="C17" s="7">
        <v>168600</v>
      </c>
      <c r="D17" s="7">
        <f>ROUND(IF(C17&gt;=$D$2,($D$3*$D$4),(C17*$B$3)),0)</f>
        <v>10453</v>
      </c>
      <c r="E17" s="7">
        <f>ROUND(C17*$B$4,0)</f>
        <v>2445</v>
      </c>
      <c r="F17" s="7">
        <f>ROUND(C17*$B$6,0)</f>
        <v>16135</v>
      </c>
      <c r="G17" s="7">
        <f>ROUND(C17*$B$7,0)</f>
        <v>67</v>
      </c>
      <c r="H17" s="7">
        <f>ROUND($B$12*B17,0)</f>
        <v>18795</v>
      </c>
      <c r="I17" s="7">
        <f>ROUND($B$13*B17,0)</f>
        <v>55</v>
      </c>
      <c r="J17" s="7">
        <f>SUM(D17:I17)</f>
        <v>47950</v>
      </c>
      <c r="K17" s="7">
        <f>C17+J17</f>
        <v>216550</v>
      </c>
      <c r="L17" s="2"/>
      <c r="M17" s="2"/>
      <c r="N17" s="2"/>
      <c r="O17" s="2"/>
    </row>
    <row r="18" spans="1:15" ht="12.75" thickTop="1" x14ac:dyDescent="0.2">
      <c r="B18" s="1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">
      <c r="B19" s="1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3" t="s">
        <v>23</v>
      </c>
      <c r="B20" s="16">
        <f>+C20/C22</f>
        <v>0.35705812574139978</v>
      </c>
      <c r="C20" s="2">
        <v>60200</v>
      </c>
      <c r="D20" s="2">
        <f>ROUND(IF(C20&gt;=$D$2,($D$3*$D$4),(C20*$B$3)),0)</f>
        <v>3732</v>
      </c>
      <c r="E20" s="2">
        <f>ROUND(C20*$B$4,0)</f>
        <v>873</v>
      </c>
      <c r="F20" s="2">
        <f>ROUND(C20*$B$5,0)</f>
        <v>19625</v>
      </c>
      <c r="G20" s="2">
        <f>ROUND(C20*$B$7,0)</f>
        <v>24</v>
      </c>
      <c r="H20" s="2">
        <f>ROUND($B$12*B20,0)</f>
        <v>6711</v>
      </c>
      <c r="I20" s="2">
        <f>ROUND($B$13*B20,0)</f>
        <v>20</v>
      </c>
      <c r="J20" s="2">
        <f>SUM(D20:I20)</f>
        <v>30985</v>
      </c>
      <c r="K20" s="2">
        <f>C20+J20</f>
        <v>91185</v>
      </c>
      <c r="L20" s="2"/>
      <c r="M20" s="2"/>
      <c r="N20" s="2"/>
      <c r="O20" s="2"/>
    </row>
    <row r="21" spans="1:15" x14ac:dyDescent="0.2">
      <c r="B21" s="16">
        <f>+C21/C22</f>
        <v>0.64294187425860028</v>
      </c>
      <c r="C21" s="2">
        <v>108400</v>
      </c>
      <c r="D21" s="2">
        <f>ROUND(IF(C21&gt;=$D$2,($D$3*$D$4),(C21*$B$3)),0)</f>
        <v>6721</v>
      </c>
      <c r="E21" s="2">
        <f t="shared" ref="E21:E22" si="0">ROUND(C21*$B$4,0)</f>
        <v>1572</v>
      </c>
      <c r="F21" s="2">
        <f t="shared" ref="F21:F22" si="1">ROUND(C21*$B$5,0)</f>
        <v>35338</v>
      </c>
      <c r="G21" s="2">
        <f t="shared" ref="G21:G22" si="2">ROUND(C21*$B$7,0)</f>
        <v>43</v>
      </c>
      <c r="H21" s="2">
        <f t="shared" ref="H21:H22" si="3">ROUND($B$12*B21,0)</f>
        <v>12084</v>
      </c>
      <c r="I21" s="2">
        <f t="shared" ref="I21:I22" si="4">ROUND($B$13*B21,0)</f>
        <v>35</v>
      </c>
      <c r="J21" s="2">
        <f t="shared" ref="J21:J22" si="5">SUM(D21:I21)</f>
        <v>55793</v>
      </c>
      <c r="K21" s="2">
        <f t="shared" ref="K21:K22" si="6">C21+J21</f>
        <v>164193</v>
      </c>
      <c r="L21" s="2"/>
      <c r="M21" s="2"/>
      <c r="N21" s="2"/>
      <c r="O21" s="2"/>
    </row>
    <row r="22" spans="1:15" s="11" customFormat="1" ht="12.75" thickBot="1" x14ac:dyDescent="0.25">
      <c r="A22" s="1"/>
      <c r="B22" s="15">
        <f t="shared" ref="B22" si="7">SUM(B20:B21)</f>
        <v>1</v>
      </c>
      <c r="C22" s="7">
        <f>SUM(C20:C21)</f>
        <v>168600</v>
      </c>
      <c r="D22" s="7">
        <f>ROUND(IF(C22&gt;=$D$2,($D$3*$D$4),(C22*$B$3)),0)</f>
        <v>10453</v>
      </c>
      <c r="E22" s="7">
        <f t="shared" si="0"/>
        <v>2445</v>
      </c>
      <c r="F22" s="7">
        <f t="shared" si="1"/>
        <v>54964</v>
      </c>
      <c r="G22" s="7">
        <f t="shared" si="2"/>
        <v>67</v>
      </c>
      <c r="H22" s="7">
        <f t="shared" si="3"/>
        <v>18795</v>
      </c>
      <c r="I22" s="7">
        <f t="shared" si="4"/>
        <v>55</v>
      </c>
      <c r="J22" s="7">
        <f t="shared" si="5"/>
        <v>86779</v>
      </c>
      <c r="K22" s="7">
        <f t="shared" si="6"/>
        <v>255379</v>
      </c>
      <c r="L22" s="10"/>
      <c r="M22" s="10"/>
      <c r="N22" s="10"/>
      <c r="O22" s="10"/>
    </row>
    <row r="23" spans="1:15" ht="12.75" thickTop="1" x14ac:dyDescent="0.2">
      <c r="B23" s="16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"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">
      <c r="A25" s="3" t="s">
        <v>24</v>
      </c>
      <c r="B25" s="16">
        <f>+C25/C27</f>
        <v>0.50533807829181498</v>
      </c>
      <c r="C25" s="2">
        <v>85200</v>
      </c>
      <c r="D25" s="2">
        <f>ROUND(IF(C25&gt;=$D$2,($D$3*$D$4),(C25*$B$3)),0)</f>
        <v>5282</v>
      </c>
      <c r="E25" s="2">
        <f t="shared" ref="E25:E62" si="8">ROUND(C25*$B$4,0)</f>
        <v>1235</v>
      </c>
      <c r="F25" s="2">
        <f t="shared" ref="F25:F42" si="9">ROUND(C25*$B$5,0)</f>
        <v>27775</v>
      </c>
      <c r="G25" s="2">
        <f t="shared" ref="G25:G62" si="10">ROUND(C25*$B$7,0)</f>
        <v>34</v>
      </c>
      <c r="H25" s="2">
        <f t="shared" ref="H25:H47" si="11">ROUND($B$8*B25,0)</f>
        <v>0</v>
      </c>
      <c r="I25" s="2">
        <f t="shared" ref="I25:I62" si="12">ROUND($B$13*B25,0)</f>
        <v>28</v>
      </c>
      <c r="J25" s="2">
        <f>SUM(D25:I25)</f>
        <v>34354</v>
      </c>
      <c r="K25" s="2">
        <f>C25+J25</f>
        <v>119554</v>
      </c>
      <c r="L25" s="2"/>
      <c r="M25" s="2"/>
      <c r="N25" s="2"/>
      <c r="O25" s="2"/>
    </row>
    <row r="26" spans="1:15" x14ac:dyDescent="0.2">
      <c r="B26" s="16">
        <f>+C26/C27</f>
        <v>0.49466192170818507</v>
      </c>
      <c r="C26" s="2">
        <v>83400</v>
      </c>
      <c r="D26" s="2">
        <f>ROUND(IF(C26&gt;=$D$2,($D$3*$D$4),(C26*$B$3)),0)</f>
        <v>5171</v>
      </c>
      <c r="E26" s="2">
        <f t="shared" si="8"/>
        <v>1209</v>
      </c>
      <c r="F26" s="2">
        <f t="shared" si="9"/>
        <v>27188</v>
      </c>
      <c r="G26" s="2">
        <f t="shared" si="10"/>
        <v>33</v>
      </c>
      <c r="H26" s="2">
        <f t="shared" si="11"/>
        <v>0</v>
      </c>
      <c r="I26" s="2">
        <f t="shared" si="12"/>
        <v>27</v>
      </c>
      <c r="J26" s="2">
        <f t="shared" ref="J26:J27" si="13">SUM(D26:I26)</f>
        <v>33628</v>
      </c>
      <c r="K26" s="2">
        <f t="shared" ref="K26:K27" si="14">C26+J26</f>
        <v>117028</v>
      </c>
      <c r="L26" s="2"/>
      <c r="M26" s="2"/>
      <c r="N26" s="2"/>
      <c r="O26" s="2"/>
    </row>
    <row r="27" spans="1:15" ht="12.75" thickBot="1" x14ac:dyDescent="0.25">
      <c r="B27" s="15">
        <f t="shared" ref="B27:C27" si="15">SUM(B25:B26)</f>
        <v>1</v>
      </c>
      <c r="C27" s="7">
        <f t="shared" si="15"/>
        <v>168600</v>
      </c>
      <c r="D27" s="7">
        <f>ROUND(IF(C27&gt;=$D$2,($D$3*$D$4),(C27*$B$3)),0)</f>
        <v>10453</v>
      </c>
      <c r="E27" s="7">
        <f t="shared" si="8"/>
        <v>2445</v>
      </c>
      <c r="F27" s="7">
        <f t="shared" si="9"/>
        <v>54964</v>
      </c>
      <c r="G27" s="7">
        <f t="shared" si="10"/>
        <v>67</v>
      </c>
      <c r="H27" s="7">
        <f t="shared" si="11"/>
        <v>0</v>
      </c>
      <c r="I27" s="7">
        <f t="shared" si="12"/>
        <v>55</v>
      </c>
      <c r="J27" s="7">
        <f t="shared" si="13"/>
        <v>67984</v>
      </c>
      <c r="K27" s="7">
        <f t="shared" si="14"/>
        <v>236584</v>
      </c>
      <c r="L27" s="2"/>
      <c r="M27" s="2"/>
      <c r="N27" s="2"/>
      <c r="O27" s="2"/>
    </row>
    <row r="28" spans="1:15" ht="12.75" thickTop="1" x14ac:dyDescent="0.2">
      <c r="B28" s="16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B29" s="1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3" t="s">
        <v>25</v>
      </c>
      <c r="B30" s="16">
        <f>+C30/C32</f>
        <v>0.58362989323843417</v>
      </c>
      <c r="C30" s="2">
        <v>98400</v>
      </c>
      <c r="D30" s="2">
        <f>ROUND(IF(C30&gt;=$D$2,($D$3*$D$4),(C30*$B$3)),0)</f>
        <v>6101</v>
      </c>
      <c r="E30" s="2">
        <f t="shared" si="8"/>
        <v>1427</v>
      </c>
      <c r="F30" s="2">
        <f t="shared" si="9"/>
        <v>32078</v>
      </c>
      <c r="G30" s="2">
        <f t="shared" si="10"/>
        <v>39</v>
      </c>
      <c r="H30" s="2">
        <f>ROUND($B$9*B30,0)</f>
        <v>6773</v>
      </c>
      <c r="I30" s="2">
        <f t="shared" si="12"/>
        <v>32</v>
      </c>
      <c r="J30" s="2">
        <f>SUM(D30:I30)</f>
        <v>46450</v>
      </c>
      <c r="K30" s="2">
        <f>C30+J30</f>
        <v>144850</v>
      </c>
      <c r="L30" s="2"/>
      <c r="M30" s="2"/>
      <c r="N30" s="2"/>
      <c r="O30" s="2"/>
    </row>
    <row r="31" spans="1:15" x14ac:dyDescent="0.2">
      <c r="B31" s="16">
        <f>+C31/C32</f>
        <v>0.41637010676156583</v>
      </c>
      <c r="C31" s="2">
        <v>70200</v>
      </c>
      <c r="D31" s="2">
        <f>ROUND(IF(C31&gt;=$D$2,($D$3*$D$4),(C31*$B$3)),0)</f>
        <v>4352</v>
      </c>
      <c r="E31" s="2">
        <f t="shared" si="8"/>
        <v>1018</v>
      </c>
      <c r="F31" s="2">
        <f t="shared" si="9"/>
        <v>22885</v>
      </c>
      <c r="G31" s="2">
        <f t="shared" si="10"/>
        <v>28</v>
      </c>
      <c r="H31" s="2">
        <f t="shared" ref="H31:H32" si="16">ROUND($B$9*B31,0)</f>
        <v>4832</v>
      </c>
      <c r="I31" s="2">
        <f t="shared" si="12"/>
        <v>23</v>
      </c>
      <c r="J31" s="2">
        <f t="shared" ref="J31:J32" si="17">SUM(D31:I31)</f>
        <v>33138</v>
      </c>
      <c r="K31" s="2">
        <f t="shared" ref="K31:K32" si="18">C31+J31</f>
        <v>103338</v>
      </c>
      <c r="L31" s="2"/>
      <c r="M31" s="2"/>
      <c r="N31" s="2"/>
      <c r="O31" s="2"/>
    </row>
    <row r="32" spans="1:15" ht="12.75" thickBot="1" x14ac:dyDescent="0.25">
      <c r="B32" s="15">
        <f>SUM(B30:B31)</f>
        <v>1</v>
      </c>
      <c r="C32" s="7">
        <f>SUM(C30:C31)</f>
        <v>168600</v>
      </c>
      <c r="D32" s="7">
        <f>ROUND(IF(C32&gt;=$D$2,($D$3*$D$4),(C32*$B$3)),0)</f>
        <v>10453</v>
      </c>
      <c r="E32" s="7">
        <f t="shared" si="8"/>
        <v>2445</v>
      </c>
      <c r="F32" s="7">
        <f t="shared" si="9"/>
        <v>54964</v>
      </c>
      <c r="G32" s="7">
        <f t="shared" si="10"/>
        <v>67</v>
      </c>
      <c r="H32" s="7">
        <f t="shared" si="16"/>
        <v>11604</v>
      </c>
      <c r="I32" s="7">
        <f t="shared" si="12"/>
        <v>55</v>
      </c>
      <c r="J32" s="7">
        <f t="shared" si="17"/>
        <v>79588</v>
      </c>
      <c r="K32" s="7">
        <f t="shared" si="18"/>
        <v>248188</v>
      </c>
      <c r="L32" s="2"/>
      <c r="M32" s="2"/>
      <c r="N32" s="2"/>
      <c r="O32" s="2"/>
    </row>
    <row r="33" spans="1:15" ht="12.75" thickTop="1" x14ac:dyDescent="0.2">
      <c r="B33" s="1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3" t="s">
        <v>32</v>
      </c>
      <c r="B35" s="16">
        <f>+C35/C37</f>
        <v>0.65243179122182682</v>
      </c>
      <c r="C35" s="2">
        <v>110000</v>
      </c>
      <c r="D35" s="2">
        <f>ROUND(IF(C35&gt;=$D$2,($D$3*$D$4),(C35*$B$3)),0)</f>
        <v>6820</v>
      </c>
      <c r="E35" s="2">
        <f t="shared" ref="E35:E37" si="19">ROUND(C35*$B$4,0)</f>
        <v>1595</v>
      </c>
      <c r="F35" s="2">
        <f t="shared" ref="F35:F37" si="20">ROUND(C35*$B$5,0)</f>
        <v>35860</v>
      </c>
      <c r="G35" s="2">
        <f t="shared" ref="G35:G37" si="21">ROUND(C35*$B$7,0)</f>
        <v>44</v>
      </c>
      <c r="H35" s="2">
        <f>ROUND($B$11*B35,0)</f>
        <v>8477</v>
      </c>
      <c r="I35" s="2">
        <f t="shared" ref="I35:I37" si="22">ROUND($B$13*B35,0)</f>
        <v>36</v>
      </c>
      <c r="J35" s="2">
        <f>SUM(D35:I35)</f>
        <v>52832</v>
      </c>
      <c r="K35" s="2">
        <f>C35+J35</f>
        <v>162832</v>
      </c>
      <c r="L35" s="2"/>
      <c r="M35" s="2"/>
      <c r="N35" s="2"/>
      <c r="O35" s="2"/>
    </row>
    <row r="36" spans="1:15" x14ac:dyDescent="0.2">
      <c r="B36" s="16">
        <f>+C36/C37</f>
        <v>0.34756820877817318</v>
      </c>
      <c r="C36" s="2">
        <v>58600</v>
      </c>
      <c r="D36" s="2">
        <f>ROUND(IF(C36&gt;=$D$2,($D$3*$D$4),(C36*$B$3)),0)</f>
        <v>3633</v>
      </c>
      <c r="E36" s="2">
        <f t="shared" si="19"/>
        <v>850</v>
      </c>
      <c r="F36" s="2">
        <f t="shared" si="20"/>
        <v>19104</v>
      </c>
      <c r="G36" s="2">
        <f t="shared" si="21"/>
        <v>23</v>
      </c>
      <c r="H36" s="2">
        <f>ROUND($B$11*B36,0)</f>
        <v>4516</v>
      </c>
      <c r="I36" s="2">
        <f t="shared" si="22"/>
        <v>19</v>
      </c>
      <c r="J36" s="2">
        <f t="shared" ref="J36:J37" si="23">SUM(D36:I36)</f>
        <v>28145</v>
      </c>
      <c r="K36" s="2">
        <f t="shared" ref="K36:K37" si="24">C36+J36</f>
        <v>86745</v>
      </c>
      <c r="L36" s="2"/>
      <c r="M36" s="2"/>
      <c r="N36" s="2"/>
      <c r="O36" s="2"/>
    </row>
    <row r="37" spans="1:15" s="11" customFormat="1" ht="12.75" thickBot="1" x14ac:dyDescent="0.25">
      <c r="A37" s="1"/>
      <c r="B37" s="15">
        <f>SUM(B35:B36)</f>
        <v>1</v>
      </c>
      <c r="C37" s="7">
        <f>SUM(C35:C36)</f>
        <v>168600</v>
      </c>
      <c r="D37" s="7">
        <f>ROUND(IF(C37&gt;=$D$2,($D$3*$D$4),(C37*$B$3)),0)</f>
        <v>10453</v>
      </c>
      <c r="E37" s="7">
        <f t="shared" si="19"/>
        <v>2445</v>
      </c>
      <c r="F37" s="7">
        <f t="shared" si="20"/>
        <v>54964</v>
      </c>
      <c r="G37" s="7">
        <f t="shared" si="21"/>
        <v>67</v>
      </c>
      <c r="H37" s="7">
        <f>ROUND($B$11*B37,0)</f>
        <v>12993</v>
      </c>
      <c r="I37" s="7">
        <f t="shared" si="22"/>
        <v>55</v>
      </c>
      <c r="J37" s="7">
        <f t="shared" si="23"/>
        <v>80977</v>
      </c>
      <c r="K37" s="7">
        <f t="shared" si="24"/>
        <v>249577</v>
      </c>
      <c r="L37" s="10"/>
      <c r="M37" s="10"/>
      <c r="N37" s="10"/>
      <c r="O37" s="10"/>
    </row>
    <row r="38" spans="1:15" s="11" customFormat="1" ht="12.75" thickTop="1" x14ac:dyDescent="0.2">
      <c r="A38" s="1"/>
      <c r="B38" s="17"/>
      <c r="C38" s="14"/>
      <c r="D38" s="14"/>
      <c r="E38" s="14"/>
      <c r="F38" s="14"/>
      <c r="G38" s="14"/>
      <c r="H38" s="14"/>
      <c r="I38" s="14"/>
      <c r="J38" s="14"/>
      <c r="K38" s="14"/>
      <c r="L38" s="10"/>
      <c r="M38" s="10"/>
      <c r="N38" s="10"/>
      <c r="O38" s="10"/>
    </row>
    <row r="39" spans="1:15" s="11" customFormat="1" x14ac:dyDescent="0.2">
      <c r="A39" s="1"/>
      <c r="B39" s="17"/>
      <c r="C39" s="14"/>
      <c r="D39" s="14"/>
      <c r="E39" s="14"/>
      <c r="F39" s="14"/>
      <c r="G39" s="14"/>
      <c r="H39" s="14"/>
      <c r="I39" s="14"/>
      <c r="J39" s="14"/>
      <c r="K39" s="14"/>
      <c r="L39" s="10"/>
      <c r="M39" s="10"/>
      <c r="N39" s="10"/>
      <c r="O39" s="10"/>
    </row>
    <row r="40" spans="1:15" x14ac:dyDescent="0.2">
      <c r="A40" s="3" t="s">
        <v>27</v>
      </c>
      <c r="B40" s="16">
        <f>+C40/C42</f>
        <v>0.65243179122182682</v>
      </c>
      <c r="C40" s="2">
        <v>110000</v>
      </c>
      <c r="D40" s="2">
        <f>ROUND(IF(C40&gt;=$D$2,($D$3*$D$4),(C40*$B$3)),0)</f>
        <v>6820</v>
      </c>
      <c r="E40" s="2">
        <f t="shared" si="8"/>
        <v>1595</v>
      </c>
      <c r="F40" s="2">
        <f t="shared" si="9"/>
        <v>35860</v>
      </c>
      <c r="G40" s="2">
        <f t="shared" si="10"/>
        <v>44</v>
      </c>
      <c r="H40" s="2">
        <f>ROUND($B$10*B40,0)</f>
        <v>16954</v>
      </c>
      <c r="I40" s="2">
        <f t="shared" si="12"/>
        <v>36</v>
      </c>
      <c r="J40" s="2">
        <f>SUM(D40:I40)</f>
        <v>61309</v>
      </c>
      <c r="K40" s="2">
        <f>C40+J40</f>
        <v>171309</v>
      </c>
      <c r="L40" s="2"/>
      <c r="M40" s="2"/>
      <c r="N40" s="2"/>
      <c r="O40" s="2"/>
    </row>
    <row r="41" spans="1:15" x14ac:dyDescent="0.2">
      <c r="B41" s="16">
        <f>+C41/C42</f>
        <v>0.34756820877817318</v>
      </c>
      <c r="C41" s="2">
        <v>58600</v>
      </c>
      <c r="D41" s="2">
        <f>ROUND(IF(C41&gt;=$D$2,($D$3*$D$4),(C41*$B$3)),0)</f>
        <v>3633</v>
      </c>
      <c r="E41" s="2">
        <f t="shared" si="8"/>
        <v>850</v>
      </c>
      <c r="F41" s="2">
        <f t="shared" si="9"/>
        <v>19104</v>
      </c>
      <c r="G41" s="2">
        <f t="shared" si="10"/>
        <v>23</v>
      </c>
      <c r="H41" s="2">
        <f t="shared" ref="H41:H42" si="25">ROUND($B$10*B41,0)</f>
        <v>9032</v>
      </c>
      <c r="I41" s="2">
        <f t="shared" si="12"/>
        <v>19</v>
      </c>
      <c r="J41" s="2">
        <f t="shared" ref="J41:J42" si="26">SUM(D41:I41)</f>
        <v>32661</v>
      </c>
      <c r="K41" s="2">
        <f t="shared" ref="K41:K42" si="27">C41+J41</f>
        <v>91261</v>
      </c>
      <c r="L41" s="2"/>
      <c r="M41" s="2"/>
      <c r="N41" s="2"/>
      <c r="O41" s="2"/>
    </row>
    <row r="42" spans="1:15" s="11" customFormat="1" ht="12.75" thickBot="1" x14ac:dyDescent="0.25">
      <c r="A42" s="1"/>
      <c r="B42" s="15">
        <f>SUM(B40:B41)</f>
        <v>1</v>
      </c>
      <c r="C42" s="7">
        <f>SUM(C40:C41)</f>
        <v>168600</v>
      </c>
      <c r="D42" s="7">
        <f>ROUND(IF(C42&gt;=$D$2,($D$3*$D$4),(C42*$B$3)),0)</f>
        <v>10453</v>
      </c>
      <c r="E42" s="7">
        <f t="shared" si="8"/>
        <v>2445</v>
      </c>
      <c r="F42" s="7">
        <f t="shared" si="9"/>
        <v>54964</v>
      </c>
      <c r="G42" s="7">
        <f t="shared" si="10"/>
        <v>67</v>
      </c>
      <c r="H42" s="7">
        <f t="shared" si="25"/>
        <v>25986</v>
      </c>
      <c r="I42" s="7">
        <f t="shared" si="12"/>
        <v>55</v>
      </c>
      <c r="J42" s="7">
        <f t="shared" si="26"/>
        <v>93970</v>
      </c>
      <c r="K42" s="7">
        <f t="shared" si="27"/>
        <v>262570</v>
      </c>
      <c r="L42" s="10"/>
      <c r="M42" s="10"/>
      <c r="N42" s="10"/>
      <c r="O42" s="10"/>
    </row>
    <row r="43" spans="1:15" ht="12.75" thickTop="1" x14ac:dyDescent="0.2">
      <c r="B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B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40" t="s">
        <v>28</v>
      </c>
      <c r="B45" s="16">
        <f>+C45/C47</f>
        <v>0.22894424673784106</v>
      </c>
      <c r="C45" s="2">
        <v>38600</v>
      </c>
      <c r="D45" s="2">
        <f>ROUND(IF(C45&gt;=$D$2,($D$3*$D$4),(C45*$B$3)),0)</f>
        <v>2393</v>
      </c>
      <c r="E45" s="2">
        <f t="shared" si="8"/>
        <v>560</v>
      </c>
      <c r="F45" s="2">
        <f>ROUND(C45*$B$6,0)</f>
        <v>3694</v>
      </c>
      <c r="G45" s="2">
        <f t="shared" si="10"/>
        <v>15</v>
      </c>
      <c r="H45" s="2">
        <f t="shared" si="11"/>
        <v>0</v>
      </c>
      <c r="I45" s="2">
        <f t="shared" si="12"/>
        <v>13</v>
      </c>
      <c r="J45" s="2">
        <f>SUM(D45:I45)</f>
        <v>6675</v>
      </c>
      <c r="K45" s="2">
        <f>C45+J45</f>
        <v>45275</v>
      </c>
      <c r="L45" s="2"/>
      <c r="M45" s="2"/>
      <c r="N45" s="2"/>
      <c r="O45" s="2"/>
    </row>
    <row r="46" spans="1:15" x14ac:dyDescent="0.2">
      <c r="B46" s="16">
        <f>+C46/C47</f>
        <v>0.77105575326215892</v>
      </c>
      <c r="C46" s="2">
        <v>130000</v>
      </c>
      <c r="D46" s="2">
        <f>ROUND(IF(C46&gt;=$D$2,($D$3*$D$4),(C46*$B$3)),0)</f>
        <v>8060</v>
      </c>
      <c r="E46" s="2">
        <f t="shared" si="8"/>
        <v>1885</v>
      </c>
      <c r="F46" s="2">
        <f t="shared" ref="F46:F47" si="28">ROUND(C46*$B$6,0)</f>
        <v>12441</v>
      </c>
      <c r="G46" s="2">
        <f t="shared" si="10"/>
        <v>52</v>
      </c>
      <c r="H46" s="2">
        <f t="shared" si="11"/>
        <v>0</v>
      </c>
      <c r="I46" s="2">
        <f t="shared" si="12"/>
        <v>42</v>
      </c>
      <c r="J46" s="2">
        <f t="shared" ref="J46:J47" si="29">SUM(D46:I46)</f>
        <v>22480</v>
      </c>
      <c r="K46" s="2">
        <f t="shared" ref="K46:K47" si="30">C46+J46</f>
        <v>152480</v>
      </c>
      <c r="L46" s="2"/>
      <c r="M46" s="2"/>
      <c r="N46" s="2"/>
      <c r="O46" s="2"/>
    </row>
    <row r="47" spans="1:15" s="11" customFormat="1" ht="12.75" thickBot="1" x14ac:dyDescent="0.25">
      <c r="A47" s="1"/>
      <c r="B47" s="15">
        <f t="shared" ref="B47:C47" si="31">SUM(B45:B46)</f>
        <v>1</v>
      </c>
      <c r="C47" s="7">
        <f t="shared" si="31"/>
        <v>168600</v>
      </c>
      <c r="D47" s="7">
        <f>ROUND(IF(C47&gt;=$D$2,($D$3*$D$4),(C47*$B$3)),0)</f>
        <v>10453</v>
      </c>
      <c r="E47" s="7">
        <f t="shared" si="8"/>
        <v>2445</v>
      </c>
      <c r="F47" s="7">
        <f t="shared" si="28"/>
        <v>16135</v>
      </c>
      <c r="G47" s="7">
        <f t="shared" si="10"/>
        <v>67</v>
      </c>
      <c r="H47" s="7">
        <f t="shared" si="11"/>
        <v>0</v>
      </c>
      <c r="I47" s="7">
        <f t="shared" si="12"/>
        <v>55</v>
      </c>
      <c r="J47" s="7">
        <f t="shared" si="29"/>
        <v>29155</v>
      </c>
      <c r="K47" s="7">
        <f t="shared" si="30"/>
        <v>197755</v>
      </c>
      <c r="L47" s="10"/>
      <c r="M47" s="10"/>
      <c r="N47" s="10"/>
      <c r="O47" s="10"/>
    </row>
    <row r="48" spans="1:15" ht="12.75" thickTop="1" x14ac:dyDescent="0.2">
      <c r="B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B49" s="1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40" t="s">
        <v>29</v>
      </c>
      <c r="B50" s="16">
        <f>+C50/C52</f>
        <v>0.32740213523131673</v>
      </c>
      <c r="C50" s="2">
        <v>55200</v>
      </c>
      <c r="D50" s="2">
        <f>ROUND(IF(C50&gt;=$D$2,($D$3*$D$4),(C50*$B$3)),0)</f>
        <v>3422</v>
      </c>
      <c r="E50" s="2">
        <f t="shared" si="8"/>
        <v>800</v>
      </c>
      <c r="F50" s="2">
        <f>ROUND(C50*$B$6,0)</f>
        <v>5283</v>
      </c>
      <c r="G50" s="2">
        <f t="shared" si="10"/>
        <v>22</v>
      </c>
      <c r="H50" s="2">
        <f>ROUND($B$9*B50,0)</f>
        <v>3799</v>
      </c>
      <c r="I50" s="2">
        <f t="shared" si="12"/>
        <v>18</v>
      </c>
      <c r="J50" s="2">
        <f>SUM(D50:I50)</f>
        <v>13344</v>
      </c>
      <c r="K50" s="2">
        <f>C50+J50</f>
        <v>68544</v>
      </c>
      <c r="L50" s="2"/>
      <c r="M50" s="2"/>
      <c r="N50" s="2"/>
      <c r="O50" s="2"/>
    </row>
    <row r="51" spans="1:15" x14ac:dyDescent="0.2">
      <c r="B51" s="16">
        <f>+C51/C52</f>
        <v>0.67259786476868333</v>
      </c>
      <c r="C51" s="2">
        <v>113400</v>
      </c>
      <c r="D51" s="2">
        <f>ROUND(IF(C51&gt;=$D$2,($D$3*$D$4),(C51*$B$3)),0)</f>
        <v>7031</v>
      </c>
      <c r="E51" s="2">
        <f t="shared" si="8"/>
        <v>1644</v>
      </c>
      <c r="F51" s="2">
        <f t="shared" ref="F51" si="32">ROUND(C51*$B$6,0)</f>
        <v>10852</v>
      </c>
      <c r="G51" s="2">
        <f t="shared" si="10"/>
        <v>45</v>
      </c>
      <c r="H51" s="2">
        <f t="shared" ref="H51:H52" si="33">ROUND($B$9*B51,0)</f>
        <v>7805</v>
      </c>
      <c r="I51" s="2">
        <f t="shared" si="12"/>
        <v>37</v>
      </c>
      <c r="J51" s="2">
        <f t="shared" ref="J51:J52" si="34">SUM(D51:I51)</f>
        <v>27414</v>
      </c>
      <c r="K51" s="2">
        <f t="shared" ref="K51:K52" si="35">C51+J51</f>
        <v>140814</v>
      </c>
      <c r="L51" s="2"/>
      <c r="M51" s="2"/>
      <c r="N51" s="2"/>
      <c r="O51" s="2"/>
    </row>
    <row r="52" spans="1:15" ht="12.75" thickBot="1" x14ac:dyDescent="0.25">
      <c r="B52" s="15">
        <f>SUM(B50:B51)</f>
        <v>1</v>
      </c>
      <c r="C52" s="7">
        <f>SUM(C50:C51)</f>
        <v>168600</v>
      </c>
      <c r="D52" s="7">
        <f>ROUND(IF(C52&gt;=$D$2,($D$3*$D$4),(C52*$B$3)),0)</f>
        <v>10453</v>
      </c>
      <c r="E52" s="7">
        <f t="shared" si="8"/>
        <v>2445</v>
      </c>
      <c r="F52" s="7">
        <f>ROUND(C52*$B$6,0)</f>
        <v>16135</v>
      </c>
      <c r="G52" s="7">
        <f t="shared" si="10"/>
        <v>67</v>
      </c>
      <c r="H52" s="7">
        <f t="shared" si="33"/>
        <v>11604</v>
      </c>
      <c r="I52" s="7">
        <f t="shared" si="12"/>
        <v>55</v>
      </c>
      <c r="J52" s="7">
        <f t="shared" si="34"/>
        <v>40759</v>
      </c>
      <c r="K52" s="7">
        <f t="shared" si="35"/>
        <v>209359</v>
      </c>
      <c r="L52" s="2"/>
      <c r="M52" s="2"/>
      <c r="N52" s="2"/>
      <c r="O52" s="2"/>
    </row>
    <row r="53" spans="1:15" ht="12.75" thickTop="1" x14ac:dyDescent="0.2">
      <c r="B53" s="1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B54" s="1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40" t="s">
        <v>30</v>
      </c>
      <c r="B55" s="16">
        <f>+C55/C57</f>
        <v>0.25860023724792408</v>
      </c>
      <c r="C55" s="2">
        <v>43600</v>
      </c>
      <c r="D55" s="2">
        <f>ROUND(IF(C55&gt;=$D$2,($D$3*$D$4),(C55*$B$3)),0)</f>
        <v>2703</v>
      </c>
      <c r="E55" s="2">
        <f t="shared" ref="E55:E57" si="36">ROUND(C55*$B$4,0)</f>
        <v>632</v>
      </c>
      <c r="F55" s="2">
        <f>ROUND(C55*$B$6,0)</f>
        <v>4173</v>
      </c>
      <c r="G55" s="2">
        <f t="shared" ref="G55:G57" si="37">ROUND(C55*$B$7,0)</f>
        <v>17</v>
      </c>
      <c r="H55" s="2">
        <f>ROUND($B$11*B55,0)</f>
        <v>3360</v>
      </c>
      <c r="I55" s="2">
        <f t="shared" ref="I55:I57" si="38">ROUND($B$13*B55,0)</f>
        <v>14</v>
      </c>
      <c r="J55" s="2">
        <f>SUM(D55:I55)</f>
        <v>10899</v>
      </c>
      <c r="K55" s="2">
        <f>C55+J55</f>
        <v>54499</v>
      </c>
      <c r="L55" s="2"/>
      <c r="M55" s="2"/>
      <c r="N55" s="2"/>
      <c r="O55" s="2"/>
    </row>
    <row r="56" spans="1:15" x14ac:dyDescent="0.2">
      <c r="B56" s="16">
        <f>+C56/C57</f>
        <v>0.74139976275207597</v>
      </c>
      <c r="C56" s="2">
        <v>125000</v>
      </c>
      <c r="D56" s="2">
        <f>ROUND(IF(C56&gt;=$D$2,($D$3*$D$4),(C56*$B$3)),0)</f>
        <v>7750</v>
      </c>
      <c r="E56" s="2">
        <f t="shared" si="36"/>
        <v>1813</v>
      </c>
      <c r="F56" s="2">
        <f t="shared" ref="F56" si="39">ROUND(C56*$B$6,0)</f>
        <v>11963</v>
      </c>
      <c r="G56" s="2">
        <f t="shared" si="37"/>
        <v>50</v>
      </c>
      <c r="H56" s="2">
        <f>ROUND($B$11*B56,0)</f>
        <v>9633</v>
      </c>
      <c r="I56" s="2">
        <f t="shared" si="38"/>
        <v>41</v>
      </c>
      <c r="J56" s="2">
        <f t="shared" ref="J56:J57" si="40">SUM(D56:I56)</f>
        <v>31250</v>
      </c>
      <c r="K56" s="2">
        <f t="shared" ref="K56:K57" si="41">C56+J56</f>
        <v>156250</v>
      </c>
      <c r="L56" s="2"/>
      <c r="M56" s="2"/>
      <c r="N56" s="2"/>
      <c r="O56" s="2"/>
    </row>
    <row r="57" spans="1:15" ht="12.75" thickBot="1" x14ac:dyDescent="0.25">
      <c r="B57" s="15">
        <f>SUM(B55:B56)</f>
        <v>1</v>
      </c>
      <c r="C57" s="7">
        <f>SUM(C55:C56)</f>
        <v>168600</v>
      </c>
      <c r="D57" s="7">
        <f>ROUND(IF(C57&gt;=$D$2,($D$3*$D$4),(C57*$B$3)),0)</f>
        <v>10453</v>
      </c>
      <c r="E57" s="7">
        <f t="shared" si="36"/>
        <v>2445</v>
      </c>
      <c r="F57" s="7">
        <f>ROUND(C57*$B$6,0)</f>
        <v>16135</v>
      </c>
      <c r="G57" s="7">
        <f t="shared" si="37"/>
        <v>67</v>
      </c>
      <c r="H57" s="7">
        <f>ROUND($B$11*B57,0)</f>
        <v>12993</v>
      </c>
      <c r="I57" s="7">
        <f t="shared" si="38"/>
        <v>55</v>
      </c>
      <c r="J57" s="7">
        <f t="shared" si="40"/>
        <v>42148</v>
      </c>
      <c r="K57" s="7">
        <f t="shared" si="41"/>
        <v>210748</v>
      </c>
      <c r="L57" s="2"/>
      <c r="M57" s="2"/>
      <c r="N57" s="2"/>
      <c r="O57" s="2"/>
    </row>
    <row r="58" spans="1:15" ht="12.75" thickTop="1" x14ac:dyDescent="0.2">
      <c r="B58" s="17"/>
      <c r="C58" s="14"/>
      <c r="D58" s="14"/>
      <c r="E58" s="14"/>
      <c r="F58" s="14"/>
      <c r="G58" s="14"/>
      <c r="H58" s="14"/>
      <c r="I58" s="14"/>
      <c r="J58" s="14"/>
      <c r="K58" s="14"/>
      <c r="L58" s="2"/>
      <c r="M58" s="2"/>
      <c r="N58" s="2"/>
      <c r="O58" s="2"/>
    </row>
    <row r="59" spans="1:15" x14ac:dyDescent="0.2">
      <c r="B59" s="17"/>
      <c r="C59" s="14"/>
      <c r="D59" s="14"/>
      <c r="E59" s="14"/>
      <c r="F59" s="14"/>
      <c r="G59" s="14"/>
      <c r="H59" s="14"/>
      <c r="I59" s="14"/>
      <c r="J59" s="14"/>
      <c r="K59" s="14"/>
      <c r="L59" s="2"/>
      <c r="M59" s="2"/>
      <c r="N59" s="2"/>
      <c r="O59" s="2"/>
    </row>
    <row r="60" spans="1:15" x14ac:dyDescent="0.2">
      <c r="A60" s="40" t="s">
        <v>31</v>
      </c>
      <c r="B60" s="16">
        <f>+C60/C62</f>
        <v>0.20877817319098457</v>
      </c>
      <c r="C60" s="2">
        <v>35200</v>
      </c>
      <c r="D60" s="2">
        <f>ROUND(IF(C60&gt;=$D$2,($D$3*$D$4),(C60*$B$3)),0)</f>
        <v>2182</v>
      </c>
      <c r="E60" s="2">
        <f t="shared" si="8"/>
        <v>510</v>
      </c>
      <c r="F60" s="2">
        <f>ROUND(C60*$B$6,0)</f>
        <v>3369</v>
      </c>
      <c r="G60" s="2">
        <f t="shared" si="10"/>
        <v>14</v>
      </c>
      <c r="H60" s="2">
        <f>ROUND($B$10*B60,0)</f>
        <v>5425</v>
      </c>
      <c r="I60" s="2">
        <f t="shared" si="12"/>
        <v>11</v>
      </c>
      <c r="J60" s="2">
        <f>SUM(D60:I60)</f>
        <v>11511</v>
      </c>
      <c r="K60" s="2">
        <f>C60+J60</f>
        <v>46711</v>
      </c>
      <c r="L60" s="2"/>
      <c r="M60" s="2"/>
      <c r="N60" s="2"/>
      <c r="O60" s="2"/>
    </row>
    <row r="61" spans="1:15" x14ac:dyDescent="0.2">
      <c r="B61" s="16">
        <f>+C61/C62</f>
        <v>0.79122182680901543</v>
      </c>
      <c r="C61" s="2">
        <v>133400</v>
      </c>
      <c r="D61" s="2">
        <f>ROUND(IF(C61&gt;=$D$2,($D$3*$D$4),(C61*$B$3)),0)</f>
        <v>8271</v>
      </c>
      <c r="E61" s="2">
        <f t="shared" si="8"/>
        <v>1934</v>
      </c>
      <c r="F61" s="2">
        <f t="shared" ref="F61:F62" si="42">ROUND(C61*$B$6,0)</f>
        <v>12766</v>
      </c>
      <c r="G61" s="2">
        <f t="shared" si="10"/>
        <v>53</v>
      </c>
      <c r="H61" s="2">
        <f t="shared" ref="H61:H62" si="43">ROUND($B$10*B61,0)</f>
        <v>20561</v>
      </c>
      <c r="I61" s="2">
        <f t="shared" si="12"/>
        <v>44</v>
      </c>
      <c r="J61" s="2">
        <f t="shared" ref="J61:J62" si="44">SUM(D61:I61)</f>
        <v>43629</v>
      </c>
      <c r="K61" s="2">
        <f t="shared" ref="K61:K62" si="45">C61+J61</f>
        <v>177029</v>
      </c>
      <c r="L61" s="2"/>
      <c r="M61" s="2"/>
      <c r="N61" s="2"/>
      <c r="O61" s="2"/>
    </row>
    <row r="62" spans="1:15" ht="12.75" thickBot="1" x14ac:dyDescent="0.25">
      <c r="B62" s="15">
        <f>SUM(B60:B61)</f>
        <v>1</v>
      </c>
      <c r="C62" s="7">
        <f>SUM(C60:C61)</f>
        <v>168600</v>
      </c>
      <c r="D62" s="7">
        <f>ROUND(IF(C62&gt;=$D$2,($D$3*$D$4),(C62*$B$3)),0)</f>
        <v>10453</v>
      </c>
      <c r="E62" s="7">
        <f t="shared" si="8"/>
        <v>2445</v>
      </c>
      <c r="F62" s="7">
        <f t="shared" si="42"/>
        <v>16135</v>
      </c>
      <c r="G62" s="7">
        <f t="shared" si="10"/>
        <v>67</v>
      </c>
      <c r="H62" s="7">
        <f t="shared" si="43"/>
        <v>25986</v>
      </c>
      <c r="I62" s="7">
        <f t="shared" si="12"/>
        <v>55</v>
      </c>
      <c r="J62" s="7">
        <f t="shared" si="44"/>
        <v>55141</v>
      </c>
      <c r="K62" s="7">
        <f t="shared" si="45"/>
        <v>223741</v>
      </c>
      <c r="L62" s="2"/>
      <c r="M62" s="2"/>
      <c r="N62" s="2"/>
      <c r="O62" s="2"/>
    </row>
    <row r="63" spans="1:15" ht="12.75" thickTop="1" x14ac:dyDescent="0.2">
      <c r="B63" s="1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B64" s="1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2:11" x14ac:dyDescent="0.2">
      <c r="B65" s="16"/>
      <c r="K65" s="2"/>
    </row>
    <row r="66" spans="2:11" x14ac:dyDescent="0.2">
      <c r="B66" s="16"/>
    </row>
    <row r="67" spans="2:11" x14ac:dyDescent="0.2">
      <c r="B67" s="18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sheetPr codeName="Sheet3"/>
  <dimension ref="A1:K40"/>
  <sheetViews>
    <sheetView zoomScaleNormal="100" workbookViewId="0">
      <selection activeCell="B11" sqref="B11"/>
    </sheetView>
  </sheetViews>
  <sheetFormatPr defaultColWidth="9.140625" defaultRowHeight="12" x14ac:dyDescent="0.2"/>
  <cols>
    <col min="1" max="1" width="14.28515625" style="1" bestFit="1" customWidth="1"/>
    <col min="2" max="10" width="8.7109375" style="1" customWidth="1"/>
    <col min="11" max="16384" width="9.140625" style="1"/>
  </cols>
  <sheetData>
    <row r="1" spans="1:10" ht="2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">
      <c r="A2" s="45" t="s">
        <v>39</v>
      </c>
      <c r="B2" s="47" t="s">
        <v>40</v>
      </c>
      <c r="C2" s="42"/>
      <c r="D2" s="2">
        <v>184500</v>
      </c>
      <c r="E2" s="1" t="s">
        <v>19</v>
      </c>
    </row>
    <row r="3" spans="1:10" x14ac:dyDescent="0.2">
      <c r="A3" s="1" t="s">
        <v>7</v>
      </c>
      <c r="B3" s="26">
        <v>6.2E-2</v>
      </c>
      <c r="C3" s="12"/>
      <c r="D3" s="2">
        <v>11439</v>
      </c>
      <c r="E3" s="1" t="s">
        <v>2</v>
      </c>
    </row>
    <row r="4" spans="1:10" x14ac:dyDescent="0.2">
      <c r="A4" s="1" t="s">
        <v>1</v>
      </c>
      <c r="B4" s="28">
        <v>1.4500000000000001E-2</v>
      </c>
      <c r="C4" s="46"/>
      <c r="D4" s="1">
        <v>1</v>
      </c>
      <c r="E4" s="1" t="s">
        <v>20</v>
      </c>
    </row>
    <row r="5" spans="1:10" x14ac:dyDescent="0.2">
      <c r="A5" s="1" t="s">
        <v>11</v>
      </c>
      <c r="B5" s="24">
        <v>0.37740000000000001</v>
      </c>
    </row>
    <row r="6" spans="1:10" x14ac:dyDescent="0.2">
      <c r="A6" s="1" t="s">
        <v>14</v>
      </c>
      <c r="B6" s="27">
        <v>0</v>
      </c>
      <c r="C6" s="43"/>
    </row>
    <row r="7" spans="1:10" ht="12.75" x14ac:dyDescent="0.2">
      <c r="A7" s="1" t="s">
        <v>15</v>
      </c>
      <c r="B7" s="54">
        <v>11104.2</v>
      </c>
      <c r="C7" s="44"/>
    </row>
    <row r="8" spans="1:10" ht="12.75" x14ac:dyDescent="0.2">
      <c r="A8" s="1" t="s">
        <v>16</v>
      </c>
      <c r="B8" s="54">
        <v>24185.759999999998</v>
      </c>
      <c r="C8" s="44"/>
    </row>
    <row r="9" spans="1:10" ht="12.75" x14ac:dyDescent="0.2">
      <c r="A9" s="1" t="s">
        <v>17</v>
      </c>
      <c r="B9" s="54">
        <v>12992.88</v>
      </c>
      <c r="C9" s="44"/>
    </row>
    <row r="10" spans="1:10" ht="12.75" x14ac:dyDescent="0.2">
      <c r="A10" s="1" t="s">
        <v>18</v>
      </c>
      <c r="B10" s="54">
        <v>17644.98</v>
      </c>
      <c r="C10" s="44"/>
    </row>
    <row r="11" spans="1:10" ht="12.75" x14ac:dyDescent="0.2">
      <c r="A11" s="1" t="s">
        <v>3</v>
      </c>
      <c r="B11" s="55">
        <v>55</v>
      </c>
    </row>
    <row r="12" spans="1:10" s="4" customFormat="1" ht="24" x14ac:dyDescent="0.25">
      <c r="A12" s="38" t="s">
        <v>4</v>
      </c>
      <c r="B12" s="38" t="s">
        <v>5</v>
      </c>
      <c r="C12" s="38" t="s">
        <v>6</v>
      </c>
      <c r="D12" s="39" t="s">
        <v>7</v>
      </c>
      <c r="E12" s="38" t="s">
        <v>1</v>
      </c>
      <c r="F12" s="38" t="s">
        <v>21</v>
      </c>
      <c r="G12" s="38" t="s">
        <v>8</v>
      </c>
      <c r="H12" s="38" t="s">
        <v>3</v>
      </c>
      <c r="I12" s="39" t="s">
        <v>9</v>
      </c>
      <c r="J12" s="39" t="s">
        <v>22</v>
      </c>
    </row>
    <row r="13" spans="1:10" ht="12.75" thickBot="1" x14ac:dyDescent="0.25">
      <c r="A13" s="1" t="s">
        <v>38</v>
      </c>
      <c r="B13" s="19">
        <v>1</v>
      </c>
      <c r="C13" s="7">
        <v>51500</v>
      </c>
      <c r="D13" s="7">
        <f>ROUND(IF(C13&gt;=$D$2,($D$3*$D$4),(C13*$B$3)),0)</f>
        <v>3193</v>
      </c>
      <c r="E13" s="7">
        <f>ROUND(C13*$B$4,0)</f>
        <v>747</v>
      </c>
      <c r="F13" s="7">
        <f>ROUND(C13*$B$5,0)</f>
        <v>19436</v>
      </c>
      <c r="G13" s="7">
        <f>ROUND($B$10*B13,0)</f>
        <v>17645</v>
      </c>
      <c r="H13" s="7">
        <f t="shared" ref="H13" si="0">ROUND($B$11*B13,0)</f>
        <v>55</v>
      </c>
      <c r="I13" s="7">
        <f>SUM(D13:H13)</f>
        <v>41076</v>
      </c>
      <c r="J13" s="7">
        <f>C13+I13</f>
        <v>92576</v>
      </c>
    </row>
    <row r="14" spans="1:10" ht="12.75" thickTop="1" x14ac:dyDescent="0.2">
      <c r="B14" s="18"/>
      <c r="C14" s="2"/>
      <c r="D14" s="2"/>
      <c r="E14" s="2"/>
      <c r="F14" s="2"/>
      <c r="G14" s="2"/>
      <c r="H14" s="2"/>
      <c r="I14" s="2"/>
      <c r="J14" s="2"/>
    </row>
    <row r="15" spans="1:10" x14ac:dyDescent="0.2">
      <c r="B15" s="18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1" t="s">
        <v>38</v>
      </c>
      <c r="B16" s="18">
        <f>+C16/C18</f>
        <v>0.44834951456310679</v>
      </c>
      <c r="C16" s="2">
        <v>23090</v>
      </c>
      <c r="D16" s="2">
        <f>ROUND(IF(C16&gt;=$D$2,($D$3*$D$4),(C16*$B$3)),0)</f>
        <v>1432</v>
      </c>
      <c r="E16" s="2">
        <f>ROUND(C16*$B$4,0)</f>
        <v>335</v>
      </c>
      <c r="F16" s="2">
        <f>ROUND(C16*$B$5,0)</f>
        <v>8714</v>
      </c>
      <c r="G16" s="2">
        <f>ROUND($B$10*B16,0)</f>
        <v>7911</v>
      </c>
      <c r="H16" s="2">
        <f>ROUND($B$11*B16,0)</f>
        <v>25</v>
      </c>
      <c r="I16" s="2">
        <f>SUM(D16:H16)</f>
        <v>18417</v>
      </c>
      <c r="J16" s="2">
        <f>C16+I16</f>
        <v>41507</v>
      </c>
    </row>
    <row r="17" spans="1:11" x14ac:dyDescent="0.2">
      <c r="B17" s="20">
        <f>+C17/C18</f>
        <v>0.55165048543689321</v>
      </c>
      <c r="C17" s="2">
        <v>28410</v>
      </c>
      <c r="D17" s="2">
        <f>ROUND(IF(C17&gt;=$D$2,($D$3*$D$4),(C17*$B$3)),0)</f>
        <v>1761</v>
      </c>
      <c r="E17" s="2">
        <f t="shared" ref="E17:E18" si="1">ROUND(C17*$B$4,0)</f>
        <v>412</v>
      </c>
      <c r="F17" s="2">
        <f t="shared" ref="F17:F18" si="2">ROUND(C17*$B$5,0)</f>
        <v>10722</v>
      </c>
      <c r="G17" s="2">
        <f t="shared" ref="G17:G18" si="3">ROUND($B$10*B17,0)</f>
        <v>9734</v>
      </c>
      <c r="H17" s="2">
        <f t="shared" ref="H17:H18" si="4">ROUND($B$11*B17,0)</f>
        <v>30</v>
      </c>
      <c r="I17" s="2">
        <f t="shared" ref="I17:I18" si="5">SUM(D17:H17)</f>
        <v>22659</v>
      </c>
      <c r="J17" s="2">
        <f t="shared" ref="J17:J18" si="6">C17+I17</f>
        <v>51069</v>
      </c>
    </row>
    <row r="18" spans="1:11" s="11" customFormat="1" ht="12.75" thickBot="1" x14ac:dyDescent="0.25">
      <c r="A18" s="1"/>
      <c r="B18" s="15">
        <f t="shared" ref="B18:C18" si="7">SUM(B16:B17)</f>
        <v>1</v>
      </c>
      <c r="C18" s="7">
        <f t="shared" si="7"/>
        <v>51500</v>
      </c>
      <c r="D18" s="7">
        <f>ROUND(IF(C18&gt;=$D$2,($D$3*$D$4),(C18*$B$3)),0)</f>
        <v>3193</v>
      </c>
      <c r="E18" s="7">
        <f t="shared" si="1"/>
        <v>747</v>
      </c>
      <c r="F18" s="7">
        <f t="shared" si="2"/>
        <v>19436</v>
      </c>
      <c r="G18" s="7">
        <f t="shared" si="3"/>
        <v>17645</v>
      </c>
      <c r="H18" s="7">
        <f t="shared" si="4"/>
        <v>55</v>
      </c>
      <c r="I18" s="7">
        <f t="shared" si="5"/>
        <v>41076</v>
      </c>
      <c r="J18" s="7">
        <f t="shared" si="6"/>
        <v>92576</v>
      </c>
    </row>
    <row r="19" spans="1:11" s="11" customFormat="1" ht="12.75" thickTop="1" x14ac:dyDescent="0.2">
      <c r="A19" s="1"/>
      <c r="B19" s="21"/>
      <c r="C19" s="10"/>
      <c r="D19" s="2"/>
      <c r="E19" s="10"/>
      <c r="F19" s="10"/>
      <c r="G19" s="10"/>
      <c r="H19" s="10"/>
      <c r="I19" s="10"/>
      <c r="J19" s="10"/>
    </row>
    <row r="20" spans="1:11" s="11" customFormat="1" x14ac:dyDescent="0.2">
      <c r="A20" s="1"/>
      <c r="B20" s="21"/>
      <c r="C20" s="10"/>
      <c r="D20" s="2"/>
      <c r="E20" s="10"/>
      <c r="F20" s="10"/>
      <c r="G20" s="10"/>
      <c r="H20" s="10"/>
      <c r="I20" s="10"/>
      <c r="J20" s="10"/>
      <c r="K20" s="22"/>
    </row>
    <row r="21" spans="1:11" x14ac:dyDescent="0.2">
      <c r="A21" s="1" t="s">
        <v>37</v>
      </c>
      <c r="B21" s="18">
        <f>+C21/C23</f>
        <v>0.33699029126213592</v>
      </c>
      <c r="C21" s="2">
        <v>17355</v>
      </c>
      <c r="D21" s="2">
        <f>ROUND(IF(C21&gt;=$D$2,($D$3*$D$4),(C21*$B$3)),0)</f>
        <v>1076</v>
      </c>
      <c r="E21" s="2">
        <f t="shared" ref="E21:E38" si="8">ROUND(C21*$B$4,0)</f>
        <v>252</v>
      </c>
      <c r="F21" s="2">
        <f t="shared" ref="F21:F37" si="9">ROUND(C21*$B$5,0)</f>
        <v>6550</v>
      </c>
      <c r="G21" s="2">
        <f t="shared" ref="G21:G23" si="10">ROUND($B$6*B21,0)</f>
        <v>0</v>
      </c>
      <c r="H21" s="2">
        <f t="shared" ref="H21:H38" si="11">ROUND($B$11*B21,0)</f>
        <v>19</v>
      </c>
      <c r="I21" s="2">
        <f>SUM(D21:H21)</f>
        <v>7897</v>
      </c>
      <c r="J21" s="2">
        <f>C21+I21</f>
        <v>25252</v>
      </c>
    </row>
    <row r="22" spans="1:11" x14ac:dyDescent="0.2">
      <c r="B22" s="20">
        <f>+C22/C23</f>
        <v>0.66300970873786402</v>
      </c>
      <c r="C22" s="2">
        <v>34145</v>
      </c>
      <c r="D22" s="2">
        <f>ROUND(IF(C22&gt;=$D$2,($D$3*$D$4),(C22*$B$3)),0)</f>
        <v>2117</v>
      </c>
      <c r="E22" s="2">
        <f t="shared" si="8"/>
        <v>495</v>
      </c>
      <c r="F22" s="2">
        <f t="shared" si="9"/>
        <v>12886</v>
      </c>
      <c r="G22" s="2">
        <f t="shared" si="10"/>
        <v>0</v>
      </c>
      <c r="H22" s="2">
        <f t="shared" si="11"/>
        <v>36</v>
      </c>
      <c r="I22" s="2">
        <f t="shared" ref="I22:I23" si="12">SUM(D22:H22)</f>
        <v>15534</v>
      </c>
      <c r="J22" s="2">
        <f t="shared" ref="J22:J23" si="13">C22+I22</f>
        <v>49679</v>
      </c>
    </row>
    <row r="23" spans="1:11" s="11" customFormat="1" ht="12.75" thickBot="1" x14ac:dyDescent="0.25">
      <c r="A23" s="1"/>
      <c r="B23" s="19">
        <f t="shared" ref="B23:C23" si="14">SUM(B21:B22)</f>
        <v>1</v>
      </c>
      <c r="C23" s="7">
        <f t="shared" si="14"/>
        <v>51500</v>
      </c>
      <c r="D23" s="7">
        <f>ROUND(IF(C23&gt;=$D$2,($D$3*$D$4),(C23*$B$3)),0)</f>
        <v>3193</v>
      </c>
      <c r="E23" s="7">
        <f t="shared" si="8"/>
        <v>747</v>
      </c>
      <c r="F23" s="7">
        <f t="shared" si="9"/>
        <v>19436</v>
      </c>
      <c r="G23" s="7">
        <f t="shared" si="10"/>
        <v>0</v>
      </c>
      <c r="H23" s="7">
        <f t="shared" si="11"/>
        <v>55</v>
      </c>
      <c r="I23" s="7">
        <f t="shared" si="12"/>
        <v>23431</v>
      </c>
      <c r="J23" s="7">
        <f t="shared" si="13"/>
        <v>74931</v>
      </c>
    </row>
    <row r="24" spans="1:11" ht="12.75" thickTop="1" x14ac:dyDescent="0.2">
      <c r="B24" s="18"/>
      <c r="C24" s="2"/>
      <c r="D24" s="2"/>
      <c r="E24" s="2"/>
      <c r="F24" s="2"/>
      <c r="G24" s="2"/>
      <c r="H24" s="2"/>
      <c r="I24" s="2"/>
      <c r="J24" s="2"/>
    </row>
    <row r="25" spans="1:11" x14ac:dyDescent="0.2">
      <c r="B25" s="18"/>
      <c r="C25" s="2"/>
      <c r="D25" s="2"/>
      <c r="E25" s="2"/>
      <c r="F25" s="2"/>
      <c r="G25" s="2"/>
      <c r="H25" s="2"/>
      <c r="I25" s="2"/>
      <c r="J25" s="2"/>
    </row>
    <row r="26" spans="1:11" x14ac:dyDescent="0.2">
      <c r="A26" s="1" t="s">
        <v>36</v>
      </c>
      <c r="B26" s="18">
        <f>+C26/C28</f>
        <v>0.52499029126213592</v>
      </c>
      <c r="C26" s="2">
        <v>27037</v>
      </c>
      <c r="D26" s="2">
        <f>ROUND(IF(C26&gt;=$D$2,($D$3*$D$4),(C26*$B$3)),0)</f>
        <v>1676</v>
      </c>
      <c r="E26" s="2">
        <f t="shared" si="8"/>
        <v>392</v>
      </c>
      <c r="F26" s="2">
        <f t="shared" si="9"/>
        <v>10204</v>
      </c>
      <c r="G26" s="2">
        <f>ROUND($B$7*B26,0)</f>
        <v>5830</v>
      </c>
      <c r="H26" s="2">
        <f t="shared" si="11"/>
        <v>29</v>
      </c>
      <c r="I26" s="2">
        <f>SUM(D26:H26)</f>
        <v>18131</v>
      </c>
      <c r="J26" s="2">
        <f>C26+I26</f>
        <v>45168</v>
      </c>
    </row>
    <row r="27" spans="1:11" x14ac:dyDescent="0.2">
      <c r="B27" s="20">
        <f>+C27/C28</f>
        <v>0.47500970873786408</v>
      </c>
      <c r="C27" s="2">
        <v>24463</v>
      </c>
      <c r="D27" s="2">
        <f>ROUND(IF(C27&gt;=$D$2,($D$3*$D$4),(C27*$B$3)),0)</f>
        <v>1517</v>
      </c>
      <c r="E27" s="2">
        <f t="shared" si="8"/>
        <v>355</v>
      </c>
      <c r="F27" s="2">
        <f t="shared" si="9"/>
        <v>9232</v>
      </c>
      <c r="G27" s="2">
        <f t="shared" ref="G27" si="15">ROUND($B$7*B27,0)</f>
        <v>5275</v>
      </c>
      <c r="H27" s="2">
        <f t="shared" si="11"/>
        <v>26</v>
      </c>
      <c r="I27" s="2">
        <f t="shared" ref="I27:I28" si="16">SUM(D27:H27)</f>
        <v>16405</v>
      </c>
      <c r="J27" s="2">
        <f t="shared" ref="J27:J28" si="17">C27+I27</f>
        <v>40868</v>
      </c>
    </row>
    <row r="28" spans="1:11" s="11" customFormat="1" ht="12.75" thickBot="1" x14ac:dyDescent="0.25">
      <c r="A28" s="1"/>
      <c r="B28" s="19">
        <f>SUM(B26:B27)</f>
        <v>1</v>
      </c>
      <c r="C28" s="7">
        <f>SUM(C26:C27)</f>
        <v>51500</v>
      </c>
      <c r="D28" s="7">
        <f>ROUND(IF(C28&gt;=$D$2,($D$3*$D$4),(C28*$B$3)),0)</f>
        <v>3193</v>
      </c>
      <c r="E28" s="7">
        <f t="shared" si="8"/>
        <v>747</v>
      </c>
      <c r="F28" s="7">
        <f t="shared" si="9"/>
        <v>19436</v>
      </c>
      <c r="G28" s="7">
        <f>ROUND($B$7*B28,0)</f>
        <v>11104</v>
      </c>
      <c r="H28" s="7">
        <f t="shared" si="11"/>
        <v>55</v>
      </c>
      <c r="I28" s="7">
        <f t="shared" si="16"/>
        <v>34535</v>
      </c>
      <c r="J28" s="7">
        <f t="shared" si="17"/>
        <v>86035</v>
      </c>
    </row>
    <row r="29" spans="1:11" ht="12.75" thickTop="1" x14ac:dyDescent="0.2">
      <c r="B29" s="18"/>
      <c r="C29" s="2"/>
      <c r="D29" s="2"/>
      <c r="E29" s="2"/>
      <c r="F29" s="2"/>
      <c r="G29" s="2"/>
      <c r="H29" s="2"/>
      <c r="I29" s="2"/>
      <c r="J29" s="2"/>
    </row>
    <row r="30" spans="1:11" x14ac:dyDescent="0.2">
      <c r="B30" s="18"/>
      <c r="C30" s="2"/>
      <c r="D30" s="2"/>
      <c r="E30" s="2"/>
      <c r="F30" s="2"/>
      <c r="G30" s="2"/>
      <c r="H30" s="2"/>
      <c r="I30" s="2"/>
      <c r="J30" s="2"/>
    </row>
    <row r="31" spans="1:11" x14ac:dyDescent="0.2">
      <c r="A31" s="1" t="s">
        <v>35</v>
      </c>
      <c r="B31" s="18">
        <f>+C31/C33</f>
        <v>0.41363106796116506</v>
      </c>
      <c r="C31" s="2">
        <v>21302</v>
      </c>
      <c r="D31" s="2">
        <f>ROUND(IF(C31&gt;=$D$2,($D$3*$D$4),(C31*$B$3)),0)</f>
        <v>1321</v>
      </c>
      <c r="E31" s="2">
        <f t="shared" ref="E31:E33" si="18">ROUND(C31*$B$4,0)</f>
        <v>309</v>
      </c>
      <c r="F31" s="2">
        <f t="shared" ref="F31:F33" si="19">ROUND(C31*$B$5,0)</f>
        <v>8039</v>
      </c>
      <c r="G31" s="2">
        <f>ROUND($B$9*B31,0)</f>
        <v>5374</v>
      </c>
      <c r="H31" s="2">
        <f t="shared" ref="H31:H33" si="20">ROUND($B$11*B31,0)</f>
        <v>23</v>
      </c>
      <c r="I31" s="2">
        <f>SUM(D31:H31)</f>
        <v>15066</v>
      </c>
      <c r="J31" s="2">
        <f>C31+I31</f>
        <v>36368</v>
      </c>
    </row>
    <row r="32" spans="1:11" x14ac:dyDescent="0.2">
      <c r="B32" s="18">
        <f>+C32/C33</f>
        <v>0.586368932038835</v>
      </c>
      <c r="C32" s="2">
        <v>30198</v>
      </c>
      <c r="D32" s="2">
        <f>ROUND(IF(C32&gt;=$D$2,($D$3*$D$4),(C32*$B$3)),0)</f>
        <v>1872</v>
      </c>
      <c r="E32" s="2">
        <f t="shared" si="18"/>
        <v>438</v>
      </c>
      <c r="F32" s="2">
        <f t="shared" si="19"/>
        <v>11397</v>
      </c>
      <c r="G32" s="2">
        <f>ROUND($B$9*B32,0)</f>
        <v>7619</v>
      </c>
      <c r="H32" s="2">
        <f t="shared" si="20"/>
        <v>32</v>
      </c>
      <c r="I32" s="2">
        <f t="shared" ref="I32:I33" si="21">SUM(D32:H32)</f>
        <v>21358</v>
      </c>
      <c r="J32" s="2">
        <f t="shared" ref="J32:J33" si="22">C32+I32</f>
        <v>51556</v>
      </c>
    </row>
    <row r="33" spans="1:10" ht="12.75" thickBot="1" x14ac:dyDescent="0.25">
      <c r="B33" s="19">
        <f>SUM(B31:B32)</f>
        <v>1</v>
      </c>
      <c r="C33" s="7">
        <f>SUM(C31:C32)</f>
        <v>51500</v>
      </c>
      <c r="D33" s="7">
        <f>ROUND(IF(C33&gt;=$D$2,($D$3*$D$4),(C33*$B$3)),0)</f>
        <v>3193</v>
      </c>
      <c r="E33" s="7">
        <f t="shared" si="18"/>
        <v>747</v>
      </c>
      <c r="F33" s="7">
        <f t="shared" si="19"/>
        <v>19436</v>
      </c>
      <c r="G33" s="7">
        <f>ROUND($B$9*B33,0)</f>
        <v>12993</v>
      </c>
      <c r="H33" s="7">
        <f t="shared" si="20"/>
        <v>55</v>
      </c>
      <c r="I33" s="7">
        <f t="shared" si="21"/>
        <v>36424</v>
      </c>
      <c r="J33" s="7">
        <f t="shared" si="22"/>
        <v>87924</v>
      </c>
    </row>
    <row r="34" spans="1:10" ht="12.75" thickTop="1" x14ac:dyDescent="0.2">
      <c r="B34" s="21"/>
      <c r="C34" s="14"/>
      <c r="D34" s="14"/>
      <c r="E34" s="14"/>
      <c r="F34" s="14"/>
      <c r="G34" s="14"/>
      <c r="H34" s="14"/>
      <c r="I34" s="14"/>
      <c r="J34" s="14"/>
    </row>
    <row r="35" spans="1:10" x14ac:dyDescent="0.2">
      <c r="B35" s="21"/>
      <c r="C35" s="14"/>
      <c r="D35" s="14"/>
      <c r="E35" s="14"/>
      <c r="F35" s="14"/>
      <c r="G35" s="14"/>
      <c r="H35" s="14"/>
      <c r="I35" s="14"/>
      <c r="J35" s="14"/>
    </row>
    <row r="36" spans="1:10" x14ac:dyDescent="0.2">
      <c r="A36" s="1" t="s">
        <v>34</v>
      </c>
      <c r="B36" s="18">
        <f>+C36/C38</f>
        <v>0.52499029126213592</v>
      </c>
      <c r="C36" s="2">
        <v>27037</v>
      </c>
      <c r="D36" s="2">
        <f>ROUND(IF(C36&gt;=$D$2,($D$3*$D$4),(C36*$B$3)),0)</f>
        <v>1676</v>
      </c>
      <c r="E36" s="2">
        <f t="shared" si="8"/>
        <v>392</v>
      </c>
      <c r="F36" s="2">
        <f t="shared" si="9"/>
        <v>10204</v>
      </c>
      <c r="G36" s="2">
        <f>ROUND($B$8*B36,0)</f>
        <v>12697</v>
      </c>
      <c r="H36" s="2">
        <f t="shared" si="11"/>
        <v>29</v>
      </c>
      <c r="I36" s="2">
        <f>SUM(D36:H36)</f>
        <v>24998</v>
      </c>
      <c r="J36" s="2">
        <f>C36+I36</f>
        <v>52035</v>
      </c>
    </row>
    <row r="37" spans="1:10" x14ac:dyDescent="0.2">
      <c r="B37" s="20">
        <f>+C37/C38</f>
        <v>0.47500970873786408</v>
      </c>
      <c r="C37" s="2">
        <v>24463</v>
      </c>
      <c r="D37" s="2">
        <f>ROUND(IF(C37&gt;=$D$2,($D$3*$D$4),(C37*$B$3)),0)</f>
        <v>1517</v>
      </c>
      <c r="E37" s="2">
        <f t="shared" si="8"/>
        <v>355</v>
      </c>
      <c r="F37" s="2">
        <f t="shared" si="9"/>
        <v>9232</v>
      </c>
      <c r="G37" s="2">
        <f t="shared" ref="G37:G38" si="23">ROUND($B$8*B37,0)</f>
        <v>11488</v>
      </c>
      <c r="H37" s="2">
        <f t="shared" si="11"/>
        <v>26</v>
      </c>
      <c r="I37" s="2">
        <f t="shared" ref="I37:I38" si="24">SUM(D37:H37)</f>
        <v>22618</v>
      </c>
      <c r="J37" s="2">
        <f t="shared" ref="J37:J38" si="25">C37+I37</f>
        <v>47081</v>
      </c>
    </row>
    <row r="38" spans="1:10" ht="12.75" thickBot="1" x14ac:dyDescent="0.25">
      <c r="A38" s="11"/>
      <c r="B38" s="19">
        <f>SUM(B36:B37)</f>
        <v>1</v>
      </c>
      <c r="C38" s="7">
        <f>SUM(C36:C37)</f>
        <v>51500</v>
      </c>
      <c r="D38" s="7">
        <f>ROUND(IF(C38&gt;=$D$2,($D$3*$D$4),(C38*$B$3)),0)</f>
        <v>3193</v>
      </c>
      <c r="E38" s="7">
        <f t="shared" si="8"/>
        <v>747</v>
      </c>
      <c r="F38" s="7">
        <f>ROUND(C38*$B$5,0)</f>
        <v>19436</v>
      </c>
      <c r="G38" s="7">
        <f t="shared" si="23"/>
        <v>24186</v>
      </c>
      <c r="H38" s="7">
        <f t="shared" si="11"/>
        <v>55</v>
      </c>
      <c r="I38" s="7">
        <f t="shared" si="24"/>
        <v>47617</v>
      </c>
      <c r="J38" s="7">
        <f t="shared" si="25"/>
        <v>99117</v>
      </c>
    </row>
    <row r="39" spans="1:10" ht="12.75" thickTop="1" x14ac:dyDescent="0.2">
      <c r="B39" s="18"/>
      <c r="C39" s="2"/>
      <c r="D39" s="2"/>
      <c r="E39" s="2"/>
      <c r="F39" s="2"/>
      <c r="G39" s="2"/>
      <c r="H39" s="2"/>
      <c r="I39" s="2"/>
      <c r="J39" s="2"/>
    </row>
    <row r="40" spans="1:10" x14ac:dyDescent="0.2">
      <c r="B40" s="18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Susie McKnight</cp:lastModifiedBy>
  <cp:lastPrinted>2021-02-02T15:51:03Z</cp:lastPrinted>
  <dcterms:created xsi:type="dcterms:W3CDTF">2021-02-02T14:30:44Z</dcterms:created>
  <dcterms:modified xsi:type="dcterms:W3CDTF">2026-07-08T13:42:19Z</dcterms:modified>
</cp:coreProperties>
</file>