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3845" activeTab="2"/>
  </bookViews>
  <sheets>
    <sheet name="Most" sheetId="2" r:id="rId1"/>
    <sheet name="Exec Srvc" sheetId="5" r:id="rId2"/>
    <sheet name="Police" sheetId="6" r:id="rId3"/>
  </sheets>
  <calcPr calcId="145621"/>
</workbook>
</file>

<file path=xl/calcChain.xml><?xml version="1.0" encoding="utf-8"?>
<calcChain xmlns="http://schemas.openxmlformats.org/spreadsheetml/2006/main">
  <c r="D117" i="5" l="1"/>
  <c r="D116" i="5"/>
  <c r="D115" i="5"/>
  <c r="D114" i="5"/>
  <c r="D113" i="5"/>
  <c r="D112" i="5"/>
  <c r="D106" i="5"/>
  <c r="D105" i="5"/>
  <c r="D104" i="5"/>
  <c r="D103" i="5"/>
  <c r="D102" i="5"/>
  <c r="D101" i="5"/>
  <c r="D95" i="5"/>
  <c r="D94" i="5"/>
  <c r="D93" i="5"/>
  <c r="D92" i="5"/>
  <c r="D91" i="5"/>
  <c r="D90" i="5"/>
  <c r="D84" i="5"/>
  <c r="D83" i="5"/>
  <c r="D82" i="5"/>
  <c r="D81" i="5"/>
  <c r="D80" i="5"/>
  <c r="D79" i="5"/>
  <c r="D73" i="5"/>
  <c r="D72" i="5"/>
  <c r="D71" i="5"/>
  <c r="D70" i="5"/>
  <c r="D69" i="5"/>
  <c r="D68" i="5"/>
  <c r="D62" i="5"/>
  <c r="D61" i="5"/>
  <c r="D60" i="5"/>
  <c r="D59" i="5"/>
  <c r="D58" i="5"/>
  <c r="D57" i="5"/>
  <c r="D51" i="5"/>
  <c r="D50" i="5"/>
  <c r="D49" i="5"/>
  <c r="D48" i="5"/>
  <c r="D47" i="5"/>
  <c r="D46" i="5"/>
  <c r="D40" i="5"/>
  <c r="D39" i="5"/>
  <c r="D38" i="5"/>
  <c r="D37" i="5"/>
  <c r="D36" i="5"/>
  <c r="D35" i="5"/>
  <c r="D25" i="5"/>
  <c r="D26" i="5"/>
  <c r="D27" i="5"/>
  <c r="D28" i="5"/>
  <c r="D29" i="5"/>
  <c r="D24" i="5"/>
  <c r="D20" i="5"/>
  <c r="D32" i="5"/>
  <c r="D43" i="5"/>
  <c r="D54" i="5"/>
  <c r="D65" i="5"/>
  <c r="D76" i="5"/>
  <c r="D87" i="5"/>
  <c r="D98" i="5"/>
  <c r="D109" i="5"/>
  <c r="D120" i="5"/>
  <c r="B3" i="6" l="1"/>
  <c r="B3" i="2"/>
  <c r="B3" i="5"/>
  <c r="H120" i="5" l="1"/>
  <c r="G120" i="6"/>
  <c r="G113" i="6"/>
  <c r="G114" i="6"/>
  <c r="G115" i="6"/>
  <c r="G116" i="6"/>
  <c r="G117" i="6"/>
  <c r="G112" i="6"/>
  <c r="H117" i="6"/>
  <c r="C117" i="6"/>
  <c r="D117" i="6" s="1"/>
  <c r="B117" i="6"/>
  <c r="B116" i="6"/>
  <c r="C116" i="6" s="1"/>
  <c r="D116" i="6" s="1"/>
  <c r="H115" i="6"/>
  <c r="B115" i="6"/>
  <c r="C115" i="6" s="1"/>
  <c r="D115" i="6" s="1"/>
  <c r="H114" i="6"/>
  <c r="C114" i="6"/>
  <c r="B114" i="6"/>
  <c r="B113" i="6"/>
  <c r="H113" i="6" s="1"/>
  <c r="B112" i="6"/>
  <c r="B118" i="6" s="1"/>
  <c r="B120" i="6" s="1"/>
  <c r="G76" i="6"/>
  <c r="G69" i="6"/>
  <c r="G70" i="6"/>
  <c r="G71" i="6"/>
  <c r="G72" i="6"/>
  <c r="G73" i="6"/>
  <c r="G68" i="6"/>
  <c r="H73" i="6"/>
  <c r="B73" i="6"/>
  <c r="C73" i="6" s="1"/>
  <c r="D73" i="6" s="1"/>
  <c r="H72" i="6"/>
  <c r="B72" i="6"/>
  <c r="C72" i="6" s="1"/>
  <c r="D72" i="6" s="1"/>
  <c r="H71" i="6"/>
  <c r="B71" i="6"/>
  <c r="C71" i="6" s="1"/>
  <c r="D71" i="6" s="1"/>
  <c r="H70" i="6"/>
  <c r="B70" i="6"/>
  <c r="B69" i="6"/>
  <c r="H69" i="6" s="1"/>
  <c r="B68" i="6"/>
  <c r="B74" i="6" s="1"/>
  <c r="B76" i="6" s="1"/>
  <c r="H113" i="5"/>
  <c r="H114" i="5"/>
  <c r="H115" i="5"/>
  <c r="H116" i="5"/>
  <c r="H117" i="5"/>
  <c r="H112" i="5"/>
  <c r="I117" i="5"/>
  <c r="B117" i="5"/>
  <c r="B116" i="5"/>
  <c r="I116" i="5" s="1"/>
  <c r="I115" i="5"/>
  <c r="B115" i="5"/>
  <c r="C115" i="5" s="1"/>
  <c r="I114" i="5"/>
  <c r="B114" i="5"/>
  <c r="I113" i="5"/>
  <c r="B113" i="5"/>
  <c r="B112" i="5"/>
  <c r="I112" i="5" s="1"/>
  <c r="I118" i="5" s="1"/>
  <c r="H76" i="5"/>
  <c r="H69" i="5"/>
  <c r="H70" i="5"/>
  <c r="H71" i="5"/>
  <c r="H72" i="5"/>
  <c r="H73" i="5"/>
  <c r="H68" i="5"/>
  <c r="I73" i="5"/>
  <c r="B73" i="5"/>
  <c r="I72" i="5"/>
  <c r="B72" i="5"/>
  <c r="I71" i="5"/>
  <c r="C71" i="5"/>
  <c r="B71" i="5"/>
  <c r="I70" i="5"/>
  <c r="B70" i="5"/>
  <c r="I69" i="5"/>
  <c r="B69" i="5"/>
  <c r="I68" i="5"/>
  <c r="I74" i="5" s="1"/>
  <c r="B68" i="5"/>
  <c r="G119" i="2"/>
  <c r="G112" i="2"/>
  <c r="G113" i="2"/>
  <c r="G114" i="2"/>
  <c r="G115" i="2"/>
  <c r="G116" i="2"/>
  <c r="G111" i="2"/>
  <c r="H116" i="2"/>
  <c r="B116" i="2"/>
  <c r="C116" i="2" s="1"/>
  <c r="D116" i="2" s="1"/>
  <c r="H115" i="2"/>
  <c r="B115" i="2"/>
  <c r="C115" i="2" s="1"/>
  <c r="D115" i="2" s="1"/>
  <c r="H114" i="2"/>
  <c r="B114" i="2"/>
  <c r="C114" i="2" s="1"/>
  <c r="D114" i="2" s="1"/>
  <c r="H113" i="2"/>
  <c r="B113" i="2"/>
  <c r="B112" i="2"/>
  <c r="H112" i="2" s="1"/>
  <c r="B111" i="2"/>
  <c r="B117" i="2" s="1"/>
  <c r="B119" i="2" s="1"/>
  <c r="G75" i="2"/>
  <c r="G68" i="2"/>
  <c r="G69" i="2"/>
  <c r="G70" i="2"/>
  <c r="G71" i="2"/>
  <c r="G72" i="2"/>
  <c r="G67" i="2"/>
  <c r="H72" i="2"/>
  <c r="B72" i="2"/>
  <c r="C72" i="2" s="1"/>
  <c r="D72" i="2" s="1"/>
  <c r="H71" i="2"/>
  <c r="B71" i="2"/>
  <c r="C71" i="2" s="1"/>
  <c r="D71" i="2" s="1"/>
  <c r="H70" i="2"/>
  <c r="B70" i="2"/>
  <c r="C70" i="2" s="1"/>
  <c r="D70" i="2" s="1"/>
  <c r="H69" i="2"/>
  <c r="B69" i="2"/>
  <c r="B68" i="2"/>
  <c r="H68" i="2" s="1"/>
  <c r="B67" i="2"/>
  <c r="H67" i="2" s="1"/>
  <c r="H73" i="2" s="1"/>
  <c r="G14" i="6"/>
  <c r="G14" i="5"/>
  <c r="F114" i="6" l="1"/>
  <c r="D114" i="6"/>
  <c r="E117" i="6"/>
  <c r="F117" i="6"/>
  <c r="I117" i="6"/>
  <c r="J117" i="6" s="1"/>
  <c r="F115" i="6"/>
  <c r="E115" i="6"/>
  <c r="I115" i="6"/>
  <c r="J115" i="6" s="1"/>
  <c r="H120" i="6"/>
  <c r="E116" i="6"/>
  <c r="F116" i="6"/>
  <c r="C113" i="6"/>
  <c r="D113" i="6" s="1"/>
  <c r="H116" i="6"/>
  <c r="G118" i="6"/>
  <c r="E114" i="6"/>
  <c r="C112" i="6"/>
  <c r="D112" i="6" s="1"/>
  <c r="H112" i="6"/>
  <c r="E72" i="6"/>
  <c r="F72" i="6"/>
  <c r="I72" i="6"/>
  <c r="J72" i="6"/>
  <c r="H76" i="6"/>
  <c r="F73" i="6"/>
  <c r="E73" i="6"/>
  <c r="F71" i="6"/>
  <c r="E71" i="6"/>
  <c r="I71" i="6"/>
  <c r="J71" i="6" s="1"/>
  <c r="C68" i="6"/>
  <c r="D68" i="6" s="1"/>
  <c r="C69" i="6"/>
  <c r="D69" i="6" s="1"/>
  <c r="H68" i="6"/>
  <c r="H74" i="6" s="1"/>
  <c r="C70" i="6"/>
  <c r="D70" i="6" s="1"/>
  <c r="G115" i="5"/>
  <c r="F115" i="5"/>
  <c r="E115" i="5"/>
  <c r="J115" i="5" s="1"/>
  <c r="K115" i="5" s="1"/>
  <c r="C112" i="5"/>
  <c r="C116" i="5"/>
  <c r="C113" i="5"/>
  <c r="C117" i="5"/>
  <c r="B118" i="5"/>
  <c r="B120" i="5" s="1"/>
  <c r="C114" i="5"/>
  <c r="H74" i="5"/>
  <c r="C68" i="5"/>
  <c r="E71" i="5"/>
  <c r="J71" i="5" s="1"/>
  <c r="K71" i="5" s="1"/>
  <c r="C72" i="5"/>
  <c r="F71" i="5"/>
  <c r="C69" i="5"/>
  <c r="G71" i="5"/>
  <c r="C73" i="5"/>
  <c r="B74" i="5"/>
  <c r="B76" i="5" s="1"/>
  <c r="C70" i="5"/>
  <c r="E115" i="2"/>
  <c r="F115" i="2"/>
  <c r="H119" i="2"/>
  <c r="E116" i="2"/>
  <c r="F116" i="2"/>
  <c r="F114" i="2"/>
  <c r="E114" i="2"/>
  <c r="C112" i="2"/>
  <c r="D112" i="2" s="1"/>
  <c r="C111" i="2"/>
  <c r="D111" i="2" s="1"/>
  <c r="C113" i="2"/>
  <c r="D113" i="2" s="1"/>
  <c r="H111" i="2"/>
  <c r="H117" i="2" s="1"/>
  <c r="E71" i="2"/>
  <c r="F71" i="2"/>
  <c r="E72" i="2"/>
  <c r="F72" i="2"/>
  <c r="F70" i="2"/>
  <c r="E70" i="2"/>
  <c r="C69" i="2"/>
  <c r="D69" i="2" s="1"/>
  <c r="B73" i="2"/>
  <c r="B75" i="2" s="1"/>
  <c r="C67" i="2"/>
  <c r="D67" i="2" s="1"/>
  <c r="C68" i="2"/>
  <c r="D68" i="2" s="1"/>
  <c r="G106" i="6"/>
  <c r="B106" i="6"/>
  <c r="C106" i="6" s="1"/>
  <c r="D106" i="6" s="1"/>
  <c r="B105" i="6"/>
  <c r="H104" i="6"/>
  <c r="G104" i="6"/>
  <c r="B104" i="6"/>
  <c r="C104" i="6" s="1"/>
  <c r="D104" i="6" s="1"/>
  <c r="B103" i="6"/>
  <c r="B102" i="6"/>
  <c r="C102" i="6" s="1"/>
  <c r="D102" i="6" s="1"/>
  <c r="B101" i="6"/>
  <c r="H95" i="6"/>
  <c r="G95" i="6"/>
  <c r="B95" i="6"/>
  <c r="C95" i="6" s="1"/>
  <c r="D95" i="6" s="1"/>
  <c r="B94" i="6"/>
  <c r="B93" i="6"/>
  <c r="H93" i="6" s="1"/>
  <c r="B92" i="6"/>
  <c r="B91" i="6"/>
  <c r="G90" i="6"/>
  <c r="B90" i="6"/>
  <c r="C90" i="6" s="1"/>
  <c r="D90" i="6" s="1"/>
  <c r="B84" i="6"/>
  <c r="B83" i="6"/>
  <c r="B82" i="6"/>
  <c r="B81" i="6"/>
  <c r="B80" i="6"/>
  <c r="B79" i="6"/>
  <c r="C62" i="6"/>
  <c r="D62" i="6" s="1"/>
  <c r="B62" i="6"/>
  <c r="H62" i="6" s="1"/>
  <c r="B61" i="6"/>
  <c r="H61" i="6" s="1"/>
  <c r="B60" i="6"/>
  <c r="H60" i="6" s="1"/>
  <c r="B59" i="6"/>
  <c r="B58" i="6"/>
  <c r="H58" i="6" s="1"/>
  <c r="B57" i="6"/>
  <c r="H57" i="6" s="1"/>
  <c r="B51" i="6"/>
  <c r="B50" i="6"/>
  <c r="B49" i="6"/>
  <c r="B48" i="6"/>
  <c r="B47" i="6"/>
  <c r="B46" i="6"/>
  <c r="G46" i="6" s="1"/>
  <c r="B40" i="6"/>
  <c r="B39" i="6"/>
  <c r="B38" i="6"/>
  <c r="B37" i="6"/>
  <c r="B36" i="6"/>
  <c r="B35" i="6"/>
  <c r="H29" i="6"/>
  <c r="G29" i="6"/>
  <c r="B29" i="6"/>
  <c r="C29" i="6" s="1"/>
  <c r="H28" i="6"/>
  <c r="B28" i="6"/>
  <c r="C28" i="6" s="1"/>
  <c r="B27" i="6"/>
  <c r="H26" i="6"/>
  <c r="B26" i="6"/>
  <c r="G26" i="6" s="1"/>
  <c r="G25" i="6"/>
  <c r="B25" i="6"/>
  <c r="H25" i="6" s="1"/>
  <c r="B24" i="6"/>
  <c r="H20" i="6"/>
  <c r="G20" i="6"/>
  <c r="C20" i="6"/>
  <c r="B20" i="6"/>
  <c r="G24" i="5"/>
  <c r="B106" i="5"/>
  <c r="I106" i="5" s="1"/>
  <c r="B105" i="5"/>
  <c r="B104" i="5"/>
  <c r="B103" i="5"/>
  <c r="H103" i="5" s="1"/>
  <c r="B102" i="5"/>
  <c r="B101" i="5"/>
  <c r="C101" i="5" s="1"/>
  <c r="G101" i="5" s="1"/>
  <c r="B95" i="5"/>
  <c r="I95" i="5" s="1"/>
  <c r="B94" i="5"/>
  <c r="B93" i="5"/>
  <c r="I93" i="5" s="1"/>
  <c r="B92" i="5"/>
  <c r="H92" i="5" s="1"/>
  <c r="B91" i="5"/>
  <c r="B90" i="5"/>
  <c r="B84" i="5"/>
  <c r="H84" i="5" s="1"/>
  <c r="B83" i="5"/>
  <c r="B82" i="5"/>
  <c r="I82" i="5" s="1"/>
  <c r="B81" i="5"/>
  <c r="H81" i="5" s="1"/>
  <c r="B80" i="5"/>
  <c r="B79" i="5"/>
  <c r="H79" i="5" s="1"/>
  <c r="B62" i="5"/>
  <c r="B61" i="5"/>
  <c r="B60" i="5"/>
  <c r="B59" i="5"/>
  <c r="H59" i="5" s="1"/>
  <c r="B58" i="5"/>
  <c r="B57" i="5"/>
  <c r="I51" i="5"/>
  <c r="B51" i="5"/>
  <c r="H51" i="5" s="1"/>
  <c r="B50" i="5"/>
  <c r="B49" i="5"/>
  <c r="B48" i="5"/>
  <c r="H48" i="5" s="1"/>
  <c r="B47" i="5"/>
  <c r="C47" i="5" s="1"/>
  <c r="G47" i="5" s="1"/>
  <c r="B46" i="5"/>
  <c r="B40" i="5"/>
  <c r="B39" i="5"/>
  <c r="B38" i="5"/>
  <c r="B37" i="5"/>
  <c r="H37" i="5" s="1"/>
  <c r="B36" i="5"/>
  <c r="I36" i="5" s="1"/>
  <c r="B35" i="5"/>
  <c r="B29" i="5"/>
  <c r="B28" i="5"/>
  <c r="C28" i="5" s="1"/>
  <c r="E28" i="5" s="1"/>
  <c r="B27" i="5"/>
  <c r="C27" i="5" s="1"/>
  <c r="B26" i="5"/>
  <c r="H26" i="5" s="1"/>
  <c r="B25" i="5"/>
  <c r="I25" i="5" s="1"/>
  <c r="B24" i="5"/>
  <c r="C24" i="5" s="1"/>
  <c r="I20" i="5"/>
  <c r="H20" i="5"/>
  <c r="C20" i="5"/>
  <c r="G20" i="5" s="1"/>
  <c r="B20" i="5"/>
  <c r="G38" i="2"/>
  <c r="G39" i="2"/>
  <c r="G56" i="2"/>
  <c r="G79" i="2"/>
  <c r="G80" i="2"/>
  <c r="G93" i="2"/>
  <c r="G105" i="2"/>
  <c r="H94" i="2"/>
  <c r="H81" i="2"/>
  <c r="H80" i="2"/>
  <c r="H57" i="2"/>
  <c r="H56" i="2"/>
  <c r="C94" i="2"/>
  <c r="C93" i="2"/>
  <c r="D93" i="2" s="1"/>
  <c r="C80" i="2"/>
  <c r="C79" i="2"/>
  <c r="C57" i="2"/>
  <c r="C38" i="2"/>
  <c r="D38" i="2" s="1"/>
  <c r="C37" i="2"/>
  <c r="G23" i="2"/>
  <c r="B105" i="2"/>
  <c r="H105" i="2" s="1"/>
  <c r="B104" i="2"/>
  <c r="G104" i="2" s="1"/>
  <c r="B103" i="2"/>
  <c r="B102" i="2"/>
  <c r="C102" i="2" s="1"/>
  <c r="D102" i="2" s="1"/>
  <c r="B101" i="2"/>
  <c r="H101" i="2" s="1"/>
  <c r="B100" i="2"/>
  <c r="G100" i="2" s="1"/>
  <c r="B94" i="2"/>
  <c r="G94" i="2" s="1"/>
  <c r="B93" i="2"/>
  <c r="H93" i="2" s="1"/>
  <c r="B92" i="2"/>
  <c r="H92" i="2" s="1"/>
  <c r="B91" i="2"/>
  <c r="H91" i="2" s="1"/>
  <c r="B90" i="2"/>
  <c r="C90" i="2" s="1"/>
  <c r="B89" i="2"/>
  <c r="C89" i="2" s="1"/>
  <c r="D89" i="2" s="1"/>
  <c r="B83" i="2"/>
  <c r="G83" i="2" s="1"/>
  <c r="B82" i="2"/>
  <c r="C82" i="2" s="1"/>
  <c r="D82" i="2" s="1"/>
  <c r="B81" i="2"/>
  <c r="G81" i="2" s="1"/>
  <c r="B80" i="2"/>
  <c r="B79" i="2"/>
  <c r="H79" i="2" s="1"/>
  <c r="B78" i="2"/>
  <c r="B61" i="2"/>
  <c r="B60" i="2"/>
  <c r="B59" i="2"/>
  <c r="C59" i="2" s="1"/>
  <c r="B58" i="2"/>
  <c r="G58" i="2" s="1"/>
  <c r="B57" i="2"/>
  <c r="G57" i="2" s="1"/>
  <c r="B56" i="2"/>
  <c r="C56" i="2" s="1"/>
  <c r="D56" i="2" s="1"/>
  <c r="B50" i="2"/>
  <c r="H50" i="2" s="1"/>
  <c r="B49" i="2"/>
  <c r="B48" i="2"/>
  <c r="H48" i="2" s="1"/>
  <c r="B47" i="2"/>
  <c r="B46" i="2"/>
  <c r="B45" i="2"/>
  <c r="G45" i="2" s="1"/>
  <c r="B39" i="2"/>
  <c r="C39" i="2" s="1"/>
  <c r="B38" i="2"/>
  <c r="H38" i="2" s="1"/>
  <c r="B37" i="2"/>
  <c r="H37" i="2" s="1"/>
  <c r="B36" i="2"/>
  <c r="B35" i="2"/>
  <c r="G35" i="2" s="1"/>
  <c r="B34" i="2"/>
  <c r="G34" i="2" s="1"/>
  <c r="B28" i="2"/>
  <c r="H28" i="2" s="1"/>
  <c r="B27" i="2"/>
  <c r="H27" i="2" s="1"/>
  <c r="B26" i="2"/>
  <c r="H26" i="2" s="1"/>
  <c r="B25" i="2"/>
  <c r="G25" i="2" s="1"/>
  <c r="B24" i="2"/>
  <c r="G24" i="2" s="1"/>
  <c r="B23" i="2"/>
  <c r="H23" i="2" s="1"/>
  <c r="B19" i="2"/>
  <c r="H19" i="2" s="1"/>
  <c r="C19" i="2"/>
  <c r="D19" i="2" s="1"/>
  <c r="G14" i="2"/>
  <c r="I73" i="6" l="1"/>
  <c r="J73" i="6" s="1"/>
  <c r="E29" i="6"/>
  <c r="D29" i="6"/>
  <c r="E28" i="6"/>
  <c r="D28" i="6"/>
  <c r="F20" i="6"/>
  <c r="D20" i="6"/>
  <c r="E80" i="2"/>
  <c r="D80" i="2"/>
  <c r="F37" i="2"/>
  <c r="D37" i="2"/>
  <c r="F59" i="2"/>
  <c r="D59" i="2"/>
  <c r="F90" i="2"/>
  <c r="D90" i="2"/>
  <c r="F94" i="2"/>
  <c r="D94" i="2"/>
  <c r="F39" i="2"/>
  <c r="D39" i="2"/>
  <c r="F57" i="2"/>
  <c r="D57" i="2"/>
  <c r="F79" i="2"/>
  <c r="D79" i="2"/>
  <c r="I70" i="2"/>
  <c r="J70" i="2" s="1"/>
  <c r="I116" i="6"/>
  <c r="J116" i="6" s="1"/>
  <c r="I116" i="2"/>
  <c r="J116" i="2" s="1"/>
  <c r="I72" i="2"/>
  <c r="J72" i="2" s="1"/>
  <c r="I114" i="2"/>
  <c r="J114" i="2" s="1"/>
  <c r="H118" i="6"/>
  <c r="F113" i="6"/>
  <c r="E113" i="6"/>
  <c r="I114" i="6"/>
  <c r="J114" i="6" s="1"/>
  <c r="C118" i="6"/>
  <c r="C120" i="6" s="1"/>
  <c r="D120" i="6" s="1"/>
  <c r="E112" i="6"/>
  <c r="F112" i="6"/>
  <c r="E70" i="6"/>
  <c r="F70" i="6"/>
  <c r="F69" i="6"/>
  <c r="E69" i="6"/>
  <c r="C74" i="6"/>
  <c r="C76" i="6" s="1"/>
  <c r="D76" i="6" s="1"/>
  <c r="F68" i="6"/>
  <c r="E68" i="6"/>
  <c r="G74" i="6"/>
  <c r="G117" i="5"/>
  <c r="F117" i="5"/>
  <c r="E117" i="5"/>
  <c r="J117" i="5" s="1"/>
  <c r="K117" i="5" s="1"/>
  <c r="G113" i="5"/>
  <c r="F113" i="5"/>
  <c r="E113" i="5"/>
  <c r="J113" i="5" s="1"/>
  <c r="K113" i="5" s="1"/>
  <c r="E114" i="5"/>
  <c r="G114" i="5"/>
  <c r="F114" i="5"/>
  <c r="J116" i="5"/>
  <c r="K116" i="5" s="1"/>
  <c r="I120" i="5"/>
  <c r="D118" i="5"/>
  <c r="G116" i="5"/>
  <c r="F116" i="5"/>
  <c r="E116" i="5"/>
  <c r="H118" i="5"/>
  <c r="C118" i="5"/>
  <c r="C120" i="5" s="1"/>
  <c r="G112" i="5"/>
  <c r="F112" i="5"/>
  <c r="E112" i="5"/>
  <c r="I76" i="5"/>
  <c r="F73" i="5"/>
  <c r="E73" i="5"/>
  <c r="G73" i="5"/>
  <c r="C74" i="5"/>
  <c r="C76" i="5" s="1"/>
  <c r="G68" i="5"/>
  <c r="J68" i="5" s="1"/>
  <c r="F68" i="5"/>
  <c r="E68" i="5"/>
  <c r="G69" i="5"/>
  <c r="F69" i="5"/>
  <c r="E69" i="5"/>
  <c r="J69" i="5" s="1"/>
  <c r="K69" i="5" s="1"/>
  <c r="D74" i="5"/>
  <c r="E70" i="5"/>
  <c r="G70" i="5"/>
  <c r="F70" i="5"/>
  <c r="G72" i="5"/>
  <c r="F72" i="5"/>
  <c r="J72" i="5" s="1"/>
  <c r="K72" i="5" s="1"/>
  <c r="E72" i="5"/>
  <c r="C117" i="2"/>
  <c r="C119" i="2" s="1"/>
  <c r="D119" i="2" s="1"/>
  <c r="F111" i="2"/>
  <c r="E111" i="2"/>
  <c r="F112" i="2"/>
  <c r="E112" i="2"/>
  <c r="G117" i="2"/>
  <c r="I115" i="2"/>
  <c r="J115" i="2" s="1"/>
  <c r="F113" i="2"/>
  <c r="E113" i="2"/>
  <c r="H75" i="2"/>
  <c r="G73" i="2"/>
  <c r="I71" i="2"/>
  <c r="J71" i="2" s="1"/>
  <c r="C73" i="2"/>
  <c r="C75" i="2" s="1"/>
  <c r="D75" i="2" s="1"/>
  <c r="F67" i="2"/>
  <c r="E67" i="2"/>
  <c r="F69" i="2"/>
  <c r="E69" i="2"/>
  <c r="F68" i="2"/>
  <c r="E68" i="2"/>
  <c r="H100" i="2"/>
  <c r="G82" i="2"/>
  <c r="C58" i="2"/>
  <c r="D58" i="2" s="1"/>
  <c r="C100" i="2"/>
  <c r="E100" i="2" s="1"/>
  <c r="G28" i="2"/>
  <c r="H58" i="2"/>
  <c r="G101" i="2"/>
  <c r="E19" i="2"/>
  <c r="E38" i="2"/>
  <c r="F19" i="2"/>
  <c r="C45" i="2"/>
  <c r="H82" i="2"/>
  <c r="G92" i="2"/>
  <c r="H45" i="2"/>
  <c r="C101" i="2"/>
  <c r="C23" i="2"/>
  <c r="D23" i="2" s="1"/>
  <c r="H39" i="2"/>
  <c r="G27" i="5"/>
  <c r="E27" i="5"/>
  <c r="G28" i="5"/>
  <c r="G36" i="2"/>
  <c r="G40" i="2" s="1"/>
  <c r="H36" i="2"/>
  <c r="H49" i="2"/>
  <c r="C49" i="2"/>
  <c r="G78" i="2"/>
  <c r="C78" i="2"/>
  <c r="D78" i="2" s="1"/>
  <c r="H78" i="2"/>
  <c r="I49" i="5"/>
  <c r="H49" i="5"/>
  <c r="C24" i="6"/>
  <c r="H24" i="6"/>
  <c r="H30" i="6" s="1"/>
  <c r="G24" i="6"/>
  <c r="C24" i="2"/>
  <c r="E89" i="2"/>
  <c r="G27" i="2"/>
  <c r="C27" i="2"/>
  <c r="D27" i="2" s="1"/>
  <c r="E20" i="5"/>
  <c r="J20" i="5" s="1"/>
  <c r="K20" i="5" s="1"/>
  <c r="H27" i="5"/>
  <c r="G59" i="6"/>
  <c r="C59" i="6"/>
  <c r="E82" i="2"/>
  <c r="F82" i="2"/>
  <c r="G46" i="2"/>
  <c r="H46" i="2"/>
  <c r="C46" i="2"/>
  <c r="H24" i="2"/>
  <c r="G49" i="2"/>
  <c r="C27" i="6"/>
  <c r="H27" i="6"/>
  <c r="C105" i="6"/>
  <c r="H105" i="6"/>
  <c r="G105" i="6"/>
  <c r="C34" i="2"/>
  <c r="H34" i="2"/>
  <c r="G47" i="2"/>
  <c r="H47" i="2"/>
  <c r="G60" i="2"/>
  <c r="H60" i="2"/>
  <c r="C60" i="2"/>
  <c r="D60" i="2" s="1"/>
  <c r="G89" i="2"/>
  <c r="H89" i="2"/>
  <c r="G102" i="2"/>
  <c r="H102" i="2"/>
  <c r="C36" i="2"/>
  <c r="D36" i="2" s="1"/>
  <c r="C47" i="2"/>
  <c r="H104" i="5"/>
  <c r="G27" i="6"/>
  <c r="H104" i="2"/>
  <c r="C104" i="2"/>
  <c r="D104" i="2" s="1"/>
  <c r="C25" i="2"/>
  <c r="E102" i="2"/>
  <c r="F102" i="2"/>
  <c r="G91" i="2"/>
  <c r="C49" i="5"/>
  <c r="G49" i="5" s="1"/>
  <c r="C26" i="2"/>
  <c r="G26" i="2"/>
  <c r="C58" i="6"/>
  <c r="C91" i="2"/>
  <c r="D91" i="2" s="1"/>
  <c r="H25" i="2"/>
  <c r="F20" i="5"/>
  <c r="I27" i="5"/>
  <c r="G59" i="2"/>
  <c r="H59" i="2"/>
  <c r="C83" i="2"/>
  <c r="H83" i="2"/>
  <c r="F89" i="2"/>
  <c r="C35" i="2"/>
  <c r="H35" i="2"/>
  <c r="C61" i="2"/>
  <c r="G61" i="2"/>
  <c r="H61" i="2"/>
  <c r="H90" i="2"/>
  <c r="G90" i="2"/>
  <c r="H103" i="2"/>
  <c r="G103" i="2"/>
  <c r="C103" i="2"/>
  <c r="C48" i="2"/>
  <c r="F80" i="2"/>
  <c r="G48" i="2"/>
  <c r="H93" i="5"/>
  <c r="I104" i="5"/>
  <c r="C81" i="2"/>
  <c r="F38" i="2"/>
  <c r="I40" i="5"/>
  <c r="C28" i="2"/>
  <c r="C50" i="2"/>
  <c r="C92" i="2"/>
  <c r="F56" i="2"/>
  <c r="G37" i="2"/>
  <c r="G19" i="2"/>
  <c r="I29" i="5"/>
  <c r="G28" i="6"/>
  <c r="C60" i="6"/>
  <c r="C93" i="6"/>
  <c r="C105" i="2"/>
  <c r="G50" i="2"/>
  <c r="E56" i="2"/>
  <c r="E93" i="2"/>
  <c r="F93" i="2"/>
  <c r="C57" i="6"/>
  <c r="D57" i="6" s="1"/>
  <c r="C61" i="6"/>
  <c r="H106" i="6"/>
  <c r="E95" i="6"/>
  <c r="F95" i="6"/>
  <c r="E90" i="6"/>
  <c r="G40" i="6"/>
  <c r="C40" i="6"/>
  <c r="D40" i="6" s="1"/>
  <c r="H49" i="6"/>
  <c r="G49" i="6"/>
  <c r="C49" i="6"/>
  <c r="D49" i="6" s="1"/>
  <c r="F90" i="6"/>
  <c r="F29" i="6"/>
  <c r="G83" i="6"/>
  <c r="H83" i="6"/>
  <c r="C83" i="6"/>
  <c r="D83" i="6" s="1"/>
  <c r="C46" i="6"/>
  <c r="D46" i="6" s="1"/>
  <c r="G37" i="6"/>
  <c r="C37" i="6"/>
  <c r="D37" i="6" s="1"/>
  <c r="B85" i="6"/>
  <c r="B87" i="6" s="1"/>
  <c r="H79" i="6"/>
  <c r="G79" i="6"/>
  <c r="C79" i="6"/>
  <c r="D79" i="6" s="1"/>
  <c r="G103" i="6"/>
  <c r="H103" i="6"/>
  <c r="C103" i="6"/>
  <c r="D103" i="6" s="1"/>
  <c r="H37" i="6"/>
  <c r="C35" i="6"/>
  <c r="D35" i="6" s="1"/>
  <c r="H35" i="6"/>
  <c r="H40" i="6"/>
  <c r="H80" i="6"/>
  <c r="G80" i="6"/>
  <c r="C80" i="6"/>
  <c r="D80" i="6" s="1"/>
  <c r="G84" i="6"/>
  <c r="H84" i="6"/>
  <c r="C84" i="6"/>
  <c r="D84" i="6" s="1"/>
  <c r="H94" i="6"/>
  <c r="G94" i="6"/>
  <c r="C94" i="6"/>
  <c r="D94" i="6" s="1"/>
  <c r="F28" i="6"/>
  <c r="G35" i="6"/>
  <c r="G38" i="6"/>
  <c r="C38" i="6"/>
  <c r="D38" i="6" s="1"/>
  <c r="H46" i="6"/>
  <c r="H50" i="6"/>
  <c r="C50" i="6"/>
  <c r="D50" i="6" s="1"/>
  <c r="G50" i="6"/>
  <c r="F62" i="6"/>
  <c r="E62" i="6"/>
  <c r="F104" i="6"/>
  <c r="E104" i="6"/>
  <c r="H38" i="6"/>
  <c r="B41" i="6"/>
  <c r="B43" i="6" s="1"/>
  <c r="H47" i="6"/>
  <c r="G47" i="6"/>
  <c r="G81" i="6"/>
  <c r="H81" i="6"/>
  <c r="C81" i="6"/>
  <c r="D81" i="6" s="1"/>
  <c r="B107" i="6"/>
  <c r="B109" i="6" s="1"/>
  <c r="H101" i="6"/>
  <c r="G101" i="6"/>
  <c r="C101" i="6"/>
  <c r="D101" i="6" s="1"/>
  <c r="H36" i="6"/>
  <c r="C36" i="6"/>
  <c r="D36" i="6" s="1"/>
  <c r="C47" i="6"/>
  <c r="D47" i="6" s="1"/>
  <c r="H51" i="6"/>
  <c r="G51" i="6"/>
  <c r="C51" i="6"/>
  <c r="D51" i="6" s="1"/>
  <c r="G36" i="6"/>
  <c r="G39" i="6"/>
  <c r="C39" i="6"/>
  <c r="D39" i="6" s="1"/>
  <c r="H82" i="6"/>
  <c r="G82" i="6"/>
  <c r="C82" i="6"/>
  <c r="D82" i="6" s="1"/>
  <c r="G92" i="6"/>
  <c r="H92" i="6"/>
  <c r="C92" i="6"/>
  <c r="D92" i="6" s="1"/>
  <c r="H39" i="6"/>
  <c r="G48" i="6"/>
  <c r="H48" i="6"/>
  <c r="C48" i="6"/>
  <c r="D48" i="6" s="1"/>
  <c r="B52" i="6"/>
  <c r="B54" i="6" s="1"/>
  <c r="F102" i="6"/>
  <c r="E102" i="6"/>
  <c r="B63" i="6"/>
  <c r="B65" i="6" s="1"/>
  <c r="H102" i="6"/>
  <c r="G102" i="6"/>
  <c r="H91" i="6"/>
  <c r="G91" i="6"/>
  <c r="B30" i="6"/>
  <c r="B32" i="6" s="1"/>
  <c r="C25" i="6"/>
  <c r="G61" i="6"/>
  <c r="B96" i="6"/>
  <c r="B98" i="6" s="1"/>
  <c r="H90" i="6"/>
  <c r="C91" i="6"/>
  <c r="D91" i="6" s="1"/>
  <c r="G93" i="6"/>
  <c r="C26" i="6"/>
  <c r="G60" i="6"/>
  <c r="G62" i="6"/>
  <c r="G57" i="6"/>
  <c r="G58" i="6"/>
  <c r="H59" i="6"/>
  <c r="H63" i="6" s="1"/>
  <c r="E106" i="6"/>
  <c r="E20" i="6"/>
  <c r="F106" i="6"/>
  <c r="H38" i="5"/>
  <c r="C102" i="5"/>
  <c r="G102" i="5" s="1"/>
  <c r="I59" i="5"/>
  <c r="H94" i="5"/>
  <c r="H28" i="5"/>
  <c r="I105" i="5"/>
  <c r="I28" i="5"/>
  <c r="H25" i="5"/>
  <c r="H35" i="5"/>
  <c r="I38" i="5"/>
  <c r="I35" i="5"/>
  <c r="H105" i="5"/>
  <c r="H39" i="5"/>
  <c r="H60" i="5"/>
  <c r="I26" i="5"/>
  <c r="H36" i="5"/>
  <c r="I39" i="5"/>
  <c r="H50" i="5"/>
  <c r="C58" i="5"/>
  <c r="I60" i="5"/>
  <c r="H95" i="5"/>
  <c r="H24" i="5"/>
  <c r="I50" i="5"/>
  <c r="I81" i="5"/>
  <c r="C104" i="5"/>
  <c r="G104" i="5" s="1"/>
  <c r="H106" i="5"/>
  <c r="I24" i="5"/>
  <c r="H29" i="5"/>
  <c r="I37" i="5"/>
  <c r="H40" i="5"/>
  <c r="I61" i="5"/>
  <c r="C93" i="5"/>
  <c r="G93" i="5" s="1"/>
  <c r="F28" i="5"/>
  <c r="E101" i="5"/>
  <c r="F101" i="5"/>
  <c r="F24" i="5"/>
  <c r="E24" i="5"/>
  <c r="F27" i="5"/>
  <c r="B63" i="5"/>
  <c r="B65" i="5" s="1"/>
  <c r="I57" i="5"/>
  <c r="I63" i="5" s="1"/>
  <c r="I47" i="5"/>
  <c r="H47" i="5"/>
  <c r="C48" i="5"/>
  <c r="G48" i="5" s="1"/>
  <c r="C57" i="5"/>
  <c r="G57" i="5" s="1"/>
  <c r="C84" i="5"/>
  <c r="G84" i="5" s="1"/>
  <c r="H90" i="5"/>
  <c r="C94" i="5"/>
  <c r="G94" i="5" s="1"/>
  <c r="I102" i="5"/>
  <c r="H102" i="5"/>
  <c r="C103" i="5"/>
  <c r="G103" i="5" s="1"/>
  <c r="I48" i="5"/>
  <c r="C61" i="5"/>
  <c r="G61" i="5" s="1"/>
  <c r="I80" i="5"/>
  <c r="H80" i="5"/>
  <c r="C106" i="5"/>
  <c r="G106" i="5" s="1"/>
  <c r="C62" i="5"/>
  <c r="G62" i="5" s="1"/>
  <c r="I91" i="5"/>
  <c r="H91" i="5"/>
  <c r="C92" i="5"/>
  <c r="G92" i="5" s="1"/>
  <c r="C82" i="5"/>
  <c r="G82" i="5" s="1"/>
  <c r="C91" i="5"/>
  <c r="G91" i="5" s="1"/>
  <c r="I94" i="5"/>
  <c r="B41" i="5"/>
  <c r="B43" i="5" s="1"/>
  <c r="C81" i="5"/>
  <c r="G81" i="5" s="1"/>
  <c r="C36" i="5"/>
  <c r="G36" i="5" s="1"/>
  <c r="C39" i="5"/>
  <c r="G39" i="5" s="1"/>
  <c r="C60" i="5"/>
  <c r="G60" i="5" s="1"/>
  <c r="B85" i="5"/>
  <c r="B87" i="5" s="1"/>
  <c r="I79" i="5"/>
  <c r="C80" i="5"/>
  <c r="G80" i="5" s="1"/>
  <c r="H82" i="5"/>
  <c r="I83" i="5"/>
  <c r="I92" i="5"/>
  <c r="B52" i="5"/>
  <c r="B54" i="5" s="1"/>
  <c r="I46" i="5"/>
  <c r="F93" i="5"/>
  <c r="E93" i="5"/>
  <c r="J93" i="5" s="1"/>
  <c r="K93" i="5" s="1"/>
  <c r="B107" i="5"/>
  <c r="B109" i="5" s="1"/>
  <c r="I101" i="5"/>
  <c r="C46" i="5"/>
  <c r="G46" i="5" s="1"/>
  <c r="C83" i="5"/>
  <c r="G83" i="5" s="1"/>
  <c r="E47" i="5"/>
  <c r="B96" i="5"/>
  <c r="B98" i="5" s="1"/>
  <c r="I90" i="5"/>
  <c r="I103" i="5"/>
  <c r="F47" i="5"/>
  <c r="C51" i="5"/>
  <c r="G51" i="5" s="1"/>
  <c r="H57" i="5"/>
  <c r="H83" i="5"/>
  <c r="I84" i="5"/>
  <c r="C90" i="5"/>
  <c r="G90" i="5" s="1"/>
  <c r="B30" i="5"/>
  <c r="B32" i="5" s="1"/>
  <c r="C35" i="5"/>
  <c r="G35" i="5" s="1"/>
  <c r="C37" i="5"/>
  <c r="G37" i="5" s="1"/>
  <c r="C38" i="5"/>
  <c r="G38" i="5" s="1"/>
  <c r="C40" i="5"/>
  <c r="G40" i="5" s="1"/>
  <c r="H62" i="5"/>
  <c r="C25" i="5"/>
  <c r="C26" i="5"/>
  <c r="C29" i="5"/>
  <c r="H46" i="5"/>
  <c r="C50" i="5"/>
  <c r="G50" i="5" s="1"/>
  <c r="I58" i="5"/>
  <c r="H58" i="5"/>
  <c r="C59" i="5"/>
  <c r="G59" i="5" s="1"/>
  <c r="H61" i="5"/>
  <c r="I62" i="5"/>
  <c r="C79" i="5"/>
  <c r="G79" i="5" s="1"/>
  <c r="C95" i="5"/>
  <c r="G95" i="5" s="1"/>
  <c r="H101" i="5"/>
  <c r="C105" i="5"/>
  <c r="G105" i="5" s="1"/>
  <c r="E90" i="2"/>
  <c r="E94" i="2"/>
  <c r="E79" i="2"/>
  <c r="E57" i="2"/>
  <c r="E59" i="2"/>
  <c r="E37" i="2"/>
  <c r="E39" i="2"/>
  <c r="I113" i="6" l="1"/>
  <c r="J113" i="6" s="1"/>
  <c r="E25" i="6"/>
  <c r="D25" i="6"/>
  <c r="F93" i="6"/>
  <c r="D93" i="6"/>
  <c r="F105" i="6"/>
  <c r="D105" i="6"/>
  <c r="E61" i="6"/>
  <c r="D61" i="6"/>
  <c r="F60" i="6"/>
  <c r="D60" i="6"/>
  <c r="E26" i="6"/>
  <c r="D26" i="6"/>
  <c r="E27" i="6"/>
  <c r="D27" i="6"/>
  <c r="F59" i="6"/>
  <c r="D59" i="6"/>
  <c r="F24" i="6"/>
  <c r="D24" i="6"/>
  <c r="F58" i="6"/>
  <c r="D58" i="6"/>
  <c r="I58" i="6" s="1"/>
  <c r="J58" i="6" s="1"/>
  <c r="E28" i="2"/>
  <c r="D28" i="2"/>
  <c r="F48" i="2"/>
  <c r="D48" i="2"/>
  <c r="F61" i="2"/>
  <c r="D61" i="2"/>
  <c r="D62" i="2" s="1"/>
  <c r="F47" i="2"/>
  <c r="D47" i="2"/>
  <c r="E24" i="2"/>
  <c r="D24" i="2"/>
  <c r="F103" i="2"/>
  <c r="D103" i="2"/>
  <c r="F49" i="2"/>
  <c r="D49" i="2"/>
  <c r="I93" i="2"/>
  <c r="J93" i="2" s="1"/>
  <c r="F35" i="2"/>
  <c r="D35" i="2"/>
  <c r="F101" i="2"/>
  <c r="D101" i="2"/>
  <c r="F34" i="2"/>
  <c r="D34" i="2"/>
  <c r="F81" i="2"/>
  <c r="D81" i="2"/>
  <c r="E25" i="2"/>
  <c r="D25" i="2"/>
  <c r="F46" i="2"/>
  <c r="D46" i="2"/>
  <c r="F83" i="2"/>
  <c r="D83" i="2"/>
  <c r="F100" i="2"/>
  <c r="D100" i="2"/>
  <c r="F105" i="2"/>
  <c r="D105" i="2"/>
  <c r="F92" i="2"/>
  <c r="D92" i="2"/>
  <c r="E26" i="2"/>
  <c r="D26" i="2"/>
  <c r="F45" i="2"/>
  <c r="D45" i="2"/>
  <c r="F50" i="2"/>
  <c r="D50" i="2"/>
  <c r="E47" i="2"/>
  <c r="F58" i="2"/>
  <c r="F118" i="6"/>
  <c r="E105" i="6"/>
  <c r="E24" i="6"/>
  <c r="F27" i="6"/>
  <c r="I69" i="6"/>
  <c r="J69" i="6" s="1"/>
  <c r="E118" i="6"/>
  <c r="I24" i="6"/>
  <c r="I70" i="6"/>
  <c r="J70" i="6" s="1"/>
  <c r="E92" i="2"/>
  <c r="I37" i="2"/>
  <c r="J37" i="2" s="1"/>
  <c r="I38" i="2"/>
  <c r="J38" i="2" s="1"/>
  <c r="I112" i="2"/>
  <c r="J112" i="2" s="1"/>
  <c r="I102" i="2"/>
  <c r="J102" i="2" s="1"/>
  <c r="E46" i="2"/>
  <c r="E58" i="2"/>
  <c r="I113" i="2"/>
  <c r="J113" i="2" s="1"/>
  <c r="E45" i="2"/>
  <c r="F120" i="6"/>
  <c r="E120" i="6"/>
  <c r="I112" i="6"/>
  <c r="D118" i="6"/>
  <c r="I68" i="6"/>
  <c r="D74" i="6"/>
  <c r="F74" i="6"/>
  <c r="E74" i="6"/>
  <c r="E76" i="6"/>
  <c r="F76" i="6"/>
  <c r="G120" i="5"/>
  <c r="F120" i="5"/>
  <c r="E120" i="5"/>
  <c r="J120" i="5" s="1"/>
  <c r="K120" i="5" s="1"/>
  <c r="E118" i="5"/>
  <c r="F118" i="5"/>
  <c r="J112" i="5"/>
  <c r="G118" i="5"/>
  <c r="J114" i="5"/>
  <c r="K114" i="5" s="1"/>
  <c r="K68" i="5"/>
  <c r="G76" i="5"/>
  <c r="F76" i="5"/>
  <c r="E76" i="5"/>
  <c r="J76" i="5" s="1"/>
  <c r="K76" i="5" s="1"/>
  <c r="J73" i="5"/>
  <c r="K73" i="5" s="1"/>
  <c r="J70" i="5"/>
  <c r="K70" i="5" s="1"/>
  <c r="E74" i="5"/>
  <c r="F74" i="5"/>
  <c r="G74" i="5"/>
  <c r="H41" i="5"/>
  <c r="I111" i="2"/>
  <c r="D117" i="2"/>
  <c r="E117" i="2"/>
  <c r="F117" i="2"/>
  <c r="F119" i="2"/>
  <c r="E119" i="2"/>
  <c r="I119" i="2"/>
  <c r="J119" i="2" s="1"/>
  <c r="E73" i="2"/>
  <c r="I67" i="2"/>
  <c r="D73" i="2"/>
  <c r="I68" i="2"/>
  <c r="J68" i="2" s="1"/>
  <c r="F73" i="2"/>
  <c r="F75" i="2"/>
  <c r="E75" i="2"/>
  <c r="I69" i="2"/>
  <c r="J69" i="2" s="1"/>
  <c r="F27" i="2"/>
  <c r="E27" i="2"/>
  <c r="E35" i="2"/>
  <c r="E81" i="2"/>
  <c r="I82" i="2"/>
  <c r="J82" i="2" s="1"/>
  <c r="E101" i="2"/>
  <c r="E23" i="2"/>
  <c r="F23" i="2"/>
  <c r="C29" i="2"/>
  <c r="C31" i="2" s="1"/>
  <c r="D31" i="2" s="1"/>
  <c r="E48" i="2"/>
  <c r="E61" i="2"/>
  <c r="I80" i="2"/>
  <c r="J80" i="2" s="1"/>
  <c r="C96" i="6"/>
  <c r="C98" i="6" s="1"/>
  <c r="C63" i="6"/>
  <c r="C65" i="6" s="1"/>
  <c r="D65" i="6" s="1"/>
  <c r="E57" i="6"/>
  <c r="F57" i="6"/>
  <c r="G30" i="6"/>
  <c r="E60" i="6"/>
  <c r="I60" i="6" s="1"/>
  <c r="J60" i="6" s="1"/>
  <c r="D30" i="5"/>
  <c r="G26" i="5"/>
  <c r="E26" i="5"/>
  <c r="J26" i="5" s="1"/>
  <c r="K26" i="5" s="1"/>
  <c r="F49" i="5"/>
  <c r="D63" i="5"/>
  <c r="G29" i="5"/>
  <c r="E29" i="5"/>
  <c r="F102" i="5"/>
  <c r="J102" i="5" s="1"/>
  <c r="K102" i="5" s="1"/>
  <c r="G52" i="5"/>
  <c r="E49" i="5"/>
  <c r="J49" i="5" s="1"/>
  <c r="K49" i="5" s="1"/>
  <c r="G25" i="5"/>
  <c r="E25" i="5"/>
  <c r="D96" i="5"/>
  <c r="E102" i="5"/>
  <c r="H30" i="5"/>
  <c r="F36" i="2"/>
  <c r="E36" i="2"/>
  <c r="E83" i="2"/>
  <c r="G96" i="5"/>
  <c r="E58" i="6"/>
  <c r="E104" i="2"/>
  <c r="F104" i="2"/>
  <c r="F78" i="2"/>
  <c r="E78" i="2"/>
  <c r="G107" i="5"/>
  <c r="F24" i="2"/>
  <c r="G85" i="5"/>
  <c r="G63" i="6"/>
  <c r="G52" i="6"/>
  <c r="E93" i="6"/>
  <c r="F60" i="2"/>
  <c r="E60" i="2"/>
  <c r="E34" i="2"/>
  <c r="E49" i="2"/>
  <c r="I79" i="2"/>
  <c r="J79" i="2" s="1"/>
  <c r="E105" i="2"/>
  <c r="G41" i="5"/>
  <c r="E104" i="5"/>
  <c r="J104" i="5" s="1"/>
  <c r="K104" i="5" s="1"/>
  <c r="F61" i="6"/>
  <c r="F91" i="2"/>
  <c r="E91" i="2"/>
  <c r="I90" i="2"/>
  <c r="J90" i="2" s="1"/>
  <c r="H96" i="6"/>
  <c r="E59" i="6"/>
  <c r="F28" i="2"/>
  <c r="F26" i="2"/>
  <c r="D85" i="5"/>
  <c r="E58" i="5"/>
  <c r="G58" i="5"/>
  <c r="G63" i="5" s="1"/>
  <c r="I20" i="6"/>
  <c r="J20" i="6" s="1"/>
  <c r="E50" i="2"/>
  <c r="E103" i="2"/>
  <c r="H85" i="5"/>
  <c r="F104" i="5"/>
  <c r="I41" i="5"/>
  <c r="G96" i="6"/>
  <c r="F25" i="2"/>
  <c r="I95" i="6"/>
  <c r="J95" i="6" s="1"/>
  <c r="F80" i="6"/>
  <c r="E80" i="6"/>
  <c r="F40" i="6"/>
  <c r="E40" i="6"/>
  <c r="F92" i="6"/>
  <c r="E92" i="6"/>
  <c r="G107" i="6"/>
  <c r="I104" i="6"/>
  <c r="J104" i="6" s="1"/>
  <c r="G41" i="6"/>
  <c r="H98" i="6"/>
  <c r="G98" i="6"/>
  <c r="F51" i="6"/>
  <c r="E51" i="6"/>
  <c r="H107" i="6"/>
  <c r="I28" i="6"/>
  <c r="J28" i="6" s="1"/>
  <c r="F103" i="6"/>
  <c r="E103" i="6"/>
  <c r="H65" i="6"/>
  <c r="G65" i="6"/>
  <c r="F82" i="6"/>
  <c r="E82" i="6"/>
  <c r="E81" i="6"/>
  <c r="F81" i="6"/>
  <c r="E50" i="6"/>
  <c r="F50" i="6"/>
  <c r="F25" i="6"/>
  <c r="E94" i="6"/>
  <c r="F94" i="6"/>
  <c r="F26" i="6"/>
  <c r="I102" i="6"/>
  <c r="J102" i="6" s="1"/>
  <c r="F48" i="6"/>
  <c r="E48" i="6"/>
  <c r="F36" i="6"/>
  <c r="E36" i="6"/>
  <c r="I36" i="6"/>
  <c r="J36" i="6" s="1"/>
  <c r="G43" i="6"/>
  <c r="H43" i="6"/>
  <c r="H52" i="6"/>
  <c r="G85" i="6"/>
  <c r="C52" i="6"/>
  <c r="C54" i="6" s="1"/>
  <c r="D54" i="6" s="1"/>
  <c r="F46" i="6"/>
  <c r="E46" i="6"/>
  <c r="F37" i="6"/>
  <c r="E37" i="6"/>
  <c r="I90" i="6"/>
  <c r="H32" i="6"/>
  <c r="G32" i="6"/>
  <c r="F38" i="6"/>
  <c r="E38" i="6"/>
  <c r="H41" i="6"/>
  <c r="H85" i="6"/>
  <c r="E83" i="6"/>
  <c r="F83" i="6"/>
  <c r="F49" i="6"/>
  <c r="E49" i="6"/>
  <c r="H109" i="6"/>
  <c r="G109" i="6"/>
  <c r="I29" i="6"/>
  <c r="J29" i="6" s="1"/>
  <c r="H54" i="6"/>
  <c r="G54" i="6"/>
  <c r="C30" i="6"/>
  <c r="C32" i="6" s="1"/>
  <c r="D32" i="6" s="1"/>
  <c r="F47" i="6"/>
  <c r="E47" i="6"/>
  <c r="C85" i="6"/>
  <c r="C87" i="6" s="1"/>
  <c r="D87" i="6" s="1"/>
  <c r="F79" i="6"/>
  <c r="E79" i="6"/>
  <c r="I106" i="6"/>
  <c r="J106" i="6" s="1"/>
  <c r="F91" i="6"/>
  <c r="E91" i="6"/>
  <c r="E39" i="6"/>
  <c r="F39" i="6"/>
  <c r="C107" i="6"/>
  <c r="C109" i="6" s="1"/>
  <c r="D109" i="6" s="1"/>
  <c r="E101" i="6"/>
  <c r="F101" i="6"/>
  <c r="I62" i="6"/>
  <c r="J62" i="6" s="1"/>
  <c r="F84" i="6"/>
  <c r="E84" i="6"/>
  <c r="C41" i="6"/>
  <c r="C43" i="6" s="1"/>
  <c r="D43" i="6" s="1"/>
  <c r="F35" i="6"/>
  <c r="E35" i="6"/>
  <c r="H87" i="6"/>
  <c r="G87" i="6"/>
  <c r="I30" i="5"/>
  <c r="D41" i="5"/>
  <c r="I85" i="5"/>
  <c r="F58" i="5"/>
  <c r="H63" i="5"/>
  <c r="H107" i="5"/>
  <c r="J47" i="5"/>
  <c r="K47" i="5" s="1"/>
  <c r="J27" i="5"/>
  <c r="K27" i="5" s="1"/>
  <c r="J28" i="5"/>
  <c r="K28" i="5" s="1"/>
  <c r="D52" i="5"/>
  <c r="F29" i="5"/>
  <c r="F26" i="5"/>
  <c r="I52" i="5"/>
  <c r="F25" i="5"/>
  <c r="E83" i="5"/>
  <c r="F83" i="5"/>
  <c r="F60" i="5"/>
  <c r="E60" i="5"/>
  <c r="J60" i="5" s="1"/>
  <c r="K60" i="5" s="1"/>
  <c r="F103" i="5"/>
  <c r="E103" i="5"/>
  <c r="E39" i="5"/>
  <c r="F39" i="5"/>
  <c r="E105" i="5"/>
  <c r="F105" i="5"/>
  <c r="F37" i="5"/>
  <c r="E37" i="5"/>
  <c r="I96" i="5"/>
  <c r="F80" i="5"/>
  <c r="E80" i="5"/>
  <c r="E61" i="5"/>
  <c r="F61" i="5"/>
  <c r="E84" i="5"/>
  <c r="F84" i="5"/>
  <c r="J84" i="5" s="1"/>
  <c r="K84" i="5" s="1"/>
  <c r="I43" i="5"/>
  <c r="H43" i="5"/>
  <c r="I32" i="5"/>
  <c r="H32" i="5"/>
  <c r="H87" i="5"/>
  <c r="I87" i="5"/>
  <c r="F106" i="5"/>
  <c r="J106" i="5" s="1"/>
  <c r="K106" i="5" s="1"/>
  <c r="E106" i="5"/>
  <c r="H52" i="5"/>
  <c r="C96" i="5"/>
  <c r="C98" i="5" s="1"/>
  <c r="G98" i="5" s="1"/>
  <c r="E90" i="5"/>
  <c r="F90" i="5"/>
  <c r="I107" i="5"/>
  <c r="F36" i="5"/>
  <c r="E36" i="5"/>
  <c r="F82" i="5"/>
  <c r="E82" i="5"/>
  <c r="C107" i="5"/>
  <c r="C109" i="5" s="1"/>
  <c r="G109" i="5" s="1"/>
  <c r="C41" i="5"/>
  <c r="C43" i="5" s="1"/>
  <c r="G43" i="5" s="1"/>
  <c r="F35" i="5"/>
  <c r="E35" i="5"/>
  <c r="F62" i="5"/>
  <c r="E62" i="5"/>
  <c r="F95" i="5"/>
  <c r="E95" i="5"/>
  <c r="C63" i="5"/>
  <c r="C65" i="5" s="1"/>
  <c r="G65" i="5" s="1"/>
  <c r="F57" i="5"/>
  <c r="E57" i="5"/>
  <c r="I65" i="5"/>
  <c r="H65" i="5"/>
  <c r="E50" i="5"/>
  <c r="F50" i="5"/>
  <c r="C52" i="5"/>
  <c r="C54" i="5" s="1"/>
  <c r="G54" i="5" s="1"/>
  <c r="F46" i="5"/>
  <c r="E46" i="5"/>
  <c r="F91" i="5"/>
  <c r="E91" i="5"/>
  <c r="C30" i="5"/>
  <c r="C32" i="5" s="1"/>
  <c r="G32" i="5" s="1"/>
  <c r="C85" i="5"/>
  <c r="C87" i="5" s="1"/>
  <c r="G87" i="5" s="1"/>
  <c r="F79" i="5"/>
  <c r="E79" i="5"/>
  <c r="E40" i="5"/>
  <c r="F40" i="5"/>
  <c r="I109" i="5"/>
  <c r="H109" i="5"/>
  <c r="F92" i="5"/>
  <c r="E92" i="5"/>
  <c r="E94" i="5"/>
  <c r="F94" i="5"/>
  <c r="J24" i="5"/>
  <c r="F59" i="5"/>
  <c r="E59" i="5"/>
  <c r="I98" i="5"/>
  <c r="H98" i="5"/>
  <c r="F51" i="5"/>
  <c r="E51" i="5"/>
  <c r="I54" i="5"/>
  <c r="H54" i="5"/>
  <c r="F48" i="5"/>
  <c r="E48" i="5"/>
  <c r="F38" i="5"/>
  <c r="E38" i="5"/>
  <c r="J38" i="5" s="1"/>
  <c r="K38" i="5" s="1"/>
  <c r="J101" i="5"/>
  <c r="D107" i="5"/>
  <c r="F81" i="5"/>
  <c r="E81" i="5"/>
  <c r="J81" i="5" s="1"/>
  <c r="K81" i="5" s="1"/>
  <c r="H96" i="5"/>
  <c r="I94" i="2"/>
  <c r="J94" i="2" s="1"/>
  <c r="I59" i="2"/>
  <c r="J59" i="2" s="1"/>
  <c r="I57" i="2"/>
  <c r="J57" i="2" s="1"/>
  <c r="I39" i="2"/>
  <c r="J39" i="2" s="1"/>
  <c r="I105" i="6" l="1"/>
  <c r="J105" i="6" s="1"/>
  <c r="D29" i="2"/>
  <c r="I47" i="2"/>
  <c r="J47" i="2" s="1"/>
  <c r="D51" i="2"/>
  <c r="D106" i="2"/>
  <c r="I92" i="2"/>
  <c r="J92" i="2" s="1"/>
  <c r="I59" i="6"/>
  <c r="J59" i="6" s="1"/>
  <c r="E30" i="6"/>
  <c r="F98" i="6"/>
  <c r="D98" i="6"/>
  <c r="D40" i="2"/>
  <c r="I48" i="2"/>
  <c r="J48" i="2" s="1"/>
  <c r="I58" i="2"/>
  <c r="J58" i="2" s="1"/>
  <c r="E96" i="6"/>
  <c r="E65" i="6"/>
  <c r="F65" i="6"/>
  <c r="I120" i="6"/>
  <c r="J120" i="6" s="1"/>
  <c r="I57" i="6"/>
  <c r="J57" i="6" s="1"/>
  <c r="I27" i="6"/>
  <c r="J27" i="6" s="1"/>
  <c r="E98" i="6"/>
  <c r="I49" i="6"/>
  <c r="J49" i="6" s="1"/>
  <c r="I82" i="6"/>
  <c r="J82" i="6" s="1"/>
  <c r="I103" i="2"/>
  <c r="J103" i="2" s="1"/>
  <c r="I104" i="2"/>
  <c r="J104" i="2" s="1"/>
  <c r="I25" i="2"/>
  <c r="J25" i="2" s="1"/>
  <c r="I35" i="2"/>
  <c r="J35" i="2" s="1"/>
  <c r="I49" i="2"/>
  <c r="J49" i="2" s="1"/>
  <c r="I27" i="2"/>
  <c r="J27" i="2" s="1"/>
  <c r="I101" i="2"/>
  <c r="J101" i="2" s="1"/>
  <c r="F31" i="2"/>
  <c r="I83" i="2"/>
  <c r="J83" i="2" s="1"/>
  <c r="I61" i="2"/>
  <c r="J61" i="2" s="1"/>
  <c r="I81" i="2"/>
  <c r="J81" i="2" s="1"/>
  <c r="E31" i="2"/>
  <c r="I46" i="2"/>
  <c r="J46" i="2" s="1"/>
  <c r="I118" i="6"/>
  <c r="J112" i="6"/>
  <c r="J118" i="6" s="1"/>
  <c r="I76" i="6"/>
  <c r="J76" i="6" s="1"/>
  <c r="I74" i="6"/>
  <c r="J68" i="6"/>
  <c r="J74" i="6" s="1"/>
  <c r="F63" i="6"/>
  <c r="J118" i="5"/>
  <c r="K112" i="5"/>
  <c r="K118" i="5" s="1"/>
  <c r="K74" i="5"/>
  <c r="J74" i="5"/>
  <c r="J51" i="5"/>
  <c r="K51" i="5" s="1"/>
  <c r="I117" i="2"/>
  <c r="J111" i="2"/>
  <c r="J117" i="2" s="1"/>
  <c r="I75" i="2"/>
  <c r="J75" i="2" s="1"/>
  <c r="I73" i="2"/>
  <c r="J67" i="2"/>
  <c r="J73" i="2" s="1"/>
  <c r="I50" i="2"/>
  <c r="J50" i="2" s="1"/>
  <c r="E29" i="2"/>
  <c r="I105" i="2"/>
  <c r="J105" i="2" s="1"/>
  <c r="I28" i="2"/>
  <c r="J28" i="2" s="1"/>
  <c r="F29" i="2"/>
  <c r="I26" i="2"/>
  <c r="J26" i="2" s="1"/>
  <c r="I24" i="2"/>
  <c r="J24" i="2" s="1"/>
  <c r="I25" i="6"/>
  <c r="J25" i="6" s="1"/>
  <c r="I61" i="6"/>
  <c r="J61" i="6" s="1"/>
  <c r="I50" i="6"/>
  <c r="J50" i="6" s="1"/>
  <c r="I93" i="6"/>
  <c r="J93" i="6" s="1"/>
  <c r="J91" i="5"/>
  <c r="K91" i="5" s="1"/>
  <c r="J37" i="5"/>
  <c r="K37" i="5" s="1"/>
  <c r="E107" i="5"/>
  <c r="G30" i="5"/>
  <c r="D63" i="6"/>
  <c r="J58" i="5"/>
  <c r="K58" i="5" s="1"/>
  <c r="D96" i="6"/>
  <c r="J82" i="5"/>
  <c r="K82" i="5" s="1"/>
  <c r="I38" i="6"/>
  <c r="J38" i="6" s="1"/>
  <c r="I48" i="6"/>
  <c r="J48" i="6" s="1"/>
  <c r="I36" i="2"/>
  <c r="J36" i="2" s="1"/>
  <c r="F107" i="5"/>
  <c r="I91" i="2"/>
  <c r="J91" i="2" s="1"/>
  <c r="E63" i="6"/>
  <c r="I60" i="2"/>
  <c r="J60" i="2" s="1"/>
  <c r="J36" i="5"/>
  <c r="K36" i="5" s="1"/>
  <c r="F96" i="6"/>
  <c r="I26" i="6"/>
  <c r="J26" i="6" s="1"/>
  <c r="F107" i="6"/>
  <c r="I91" i="6"/>
  <c r="J91" i="6" s="1"/>
  <c r="I80" i="6"/>
  <c r="J80" i="6" s="1"/>
  <c r="I47" i="6"/>
  <c r="J47" i="6" s="1"/>
  <c r="F41" i="6"/>
  <c r="E85" i="6"/>
  <c r="F32" i="6"/>
  <c r="E32" i="6"/>
  <c r="J24" i="6"/>
  <c r="F43" i="6"/>
  <c r="E43" i="6"/>
  <c r="F85" i="6"/>
  <c r="I103" i="6"/>
  <c r="J103" i="6" s="1"/>
  <c r="J90" i="6"/>
  <c r="I40" i="6"/>
  <c r="J40" i="6" s="1"/>
  <c r="I51" i="6"/>
  <c r="J51" i="6" s="1"/>
  <c r="E107" i="6"/>
  <c r="I46" i="6"/>
  <c r="D52" i="6"/>
  <c r="F109" i="6"/>
  <c r="E109" i="6"/>
  <c r="I109" i="6"/>
  <c r="J109" i="6" s="1"/>
  <c r="I83" i="6"/>
  <c r="J83" i="6" s="1"/>
  <c r="E52" i="6"/>
  <c r="E41" i="6"/>
  <c r="I37" i="6"/>
  <c r="J37" i="6" s="1"/>
  <c r="I81" i="6"/>
  <c r="J81" i="6" s="1"/>
  <c r="I92" i="6"/>
  <c r="J92" i="6" s="1"/>
  <c r="I101" i="6"/>
  <c r="D107" i="6"/>
  <c r="F87" i="6"/>
  <c r="E87" i="6"/>
  <c r="I94" i="6"/>
  <c r="J94" i="6" s="1"/>
  <c r="I84" i="6"/>
  <c r="J84" i="6" s="1"/>
  <c r="F52" i="6"/>
  <c r="I35" i="6"/>
  <c r="D41" i="6"/>
  <c r="I39" i="6"/>
  <c r="J39" i="6" s="1"/>
  <c r="I79" i="6"/>
  <c r="D85" i="6"/>
  <c r="D30" i="6"/>
  <c r="F54" i="6"/>
  <c r="E54" i="6"/>
  <c r="F30" i="6"/>
  <c r="J62" i="5"/>
  <c r="K62" i="5" s="1"/>
  <c r="J105" i="5"/>
  <c r="K105" i="5" s="1"/>
  <c r="J94" i="5"/>
  <c r="K94" i="5" s="1"/>
  <c r="J92" i="5"/>
  <c r="K92" i="5" s="1"/>
  <c r="J103" i="5"/>
  <c r="K103" i="5" s="1"/>
  <c r="F30" i="5"/>
  <c r="J95" i="5"/>
  <c r="K95" i="5" s="1"/>
  <c r="J80" i="5"/>
  <c r="K80" i="5" s="1"/>
  <c r="F52" i="5"/>
  <c r="F96" i="5"/>
  <c r="F87" i="5"/>
  <c r="E87" i="5"/>
  <c r="J87" i="5" s="1"/>
  <c r="K87" i="5" s="1"/>
  <c r="F54" i="5"/>
  <c r="E54" i="5"/>
  <c r="J54" i="5" s="1"/>
  <c r="K54" i="5" s="1"/>
  <c r="E63" i="5"/>
  <c r="J57" i="5"/>
  <c r="E41" i="5"/>
  <c r="J35" i="5"/>
  <c r="F98" i="5"/>
  <c r="E98" i="5"/>
  <c r="J98" i="5" s="1"/>
  <c r="K98" i="5" s="1"/>
  <c r="E30" i="5"/>
  <c r="J83" i="5"/>
  <c r="K83" i="5" s="1"/>
  <c r="J29" i="5"/>
  <c r="K29" i="5" s="1"/>
  <c r="K24" i="5"/>
  <c r="K101" i="5"/>
  <c r="F32" i="5"/>
  <c r="E32" i="5"/>
  <c r="J32" i="5" s="1"/>
  <c r="K32" i="5" s="1"/>
  <c r="J39" i="5"/>
  <c r="K39" i="5" s="1"/>
  <c r="J59" i="5"/>
  <c r="K59" i="5" s="1"/>
  <c r="J40" i="5"/>
  <c r="K40" i="5" s="1"/>
  <c r="J50" i="5"/>
  <c r="K50" i="5" s="1"/>
  <c r="F65" i="5"/>
  <c r="E65" i="5"/>
  <c r="F41" i="5"/>
  <c r="J61" i="5"/>
  <c r="K61" i="5" s="1"/>
  <c r="J25" i="5"/>
  <c r="K25" i="5" s="1"/>
  <c r="E85" i="5"/>
  <c r="J79" i="5"/>
  <c r="F43" i="5"/>
  <c r="E43" i="5"/>
  <c r="J43" i="5" s="1"/>
  <c r="K43" i="5" s="1"/>
  <c r="E52" i="5"/>
  <c r="J46" i="5"/>
  <c r="F109" i="5"/>
  <c r="E109" i="5"/>
  <c r="F85" i="5"/>
  <c r="F63" i="5"/>
  <c r="E96" i="5"/>
  <c r="J90" i="5"/>
  <c r="J48" i="5"/>
  <c r="K48" i="5" s="1"/>
  <c r="H29" i="2"/>
  <c r="I23" i="2"/>
  <c r="B29" i="2"/>
  <c r="B31" i="2" s="1"/>
  <c r="I19" i="2"/>
  <c r="C106" i="2"/>
  <c r="C108" i="2" s="1"/>
  <c r="D108" i="2" s="1"/>
  <c r="C95" i="2"/>
  <c r="C84" i="2"/>
  <c r="C86" i="2" s="1"/>
  <c r="D86" i="2" s="1"/>
  <c r="C62" i="2"/>
  <c r="C51" i="2"/>
  <c r="C53" i="2" s="1"/>
  <c r="D53" i="2" s="1"/>
  <c r="I98" i="6" l="1"/>
  <c r="J98" i="6" s="1"/>
  <c r="I65" i="6"/>
  <c r="J65" i="6" s="1"/>
  <c r="I63" i="6"/>
  <c r="J63" i="6"/>
  <c r="J65" i="5"/>
  <c r="K65" i="5" s="1"/>
  <c r="J96" i="6"/>
  <c r="I54" i="6"/>
  <c r="J54" i="6" s="1"/>
  <c r="I32" i="6"/>
  <c r="J32" i="6" s="1"/>
  <c r="J109" i="5"/>
  <c r="K109" i="5" s="1"/>
  <c r="J30" i="6"/>
  <c r="I30" i="6"/>
  <c r="E108" i="2"/>
  <c r="F108" i="2"/>
  <c r="I43" i="6"/>
  <c r="J43" i="6" s="1"/>
  <c r="I85" i="6"/>
  <c r="J79" i="6"/>
  <c r="J85" i="6" s="1"/>
  <c r="I52" i="6"/>
  <c r="J46" i="6"/>
  <c r="J52" i="6" s="1"/>
  <c r="I87" i="6"/>
  <c r="J87" i="6" s="1"/>
  <c r="I41" i="6"/>
  <c r="J35" i="6"/>
  <c r="J41" i="6" s="1"/>
  <c r="I107" i="6"/>
  <c r="J101" i="6"/>
  <c r="J107" i="6" s="1"/>
  <c r="I96" i="6"/>
  <c r="K107" i="5"/>
  <c r="J107" i="5"/>
  <c r="J63" i="5"/>
  <c r="K57" i="5"/>
  <c r="K63" i="5" s="1"/>
  <c r="J30" i="5"/>
  <c r="J96" i="5"/>
  <c r="K90" i="5"/>
  <c r="K96" i="5" s="1"/>
  <c r="J52" i="5"/>
  <c r="K46" i="5"/>
  <c r="K52" i="5" s="1"/>
  <c r="J85" i="5"/>
  <c r="K79" i="5"/>
  <c r="K85" i="5" s="1"/>
  <c r="K30" i="5"/>
  <c r="J41" i="5"/>
  <c r="K35" i="5"/>
  <c r="K41" i="5" s="1"/>
  <c r="F86" i="2"/>
  <c r="J23" i="2"/>
  <c r="G29" i="2"/>
  <c r="G31" i="2"/>
  <c r="H31" i="2"/>
  <c r="C97" i="2"/>
  <c r="D97" i="2" s="1"/>
  <c r="E106" i="2"/>
  <c r="J19" i="2"/>
  <c r="C40" i="2"/>
  <c r="F40" i="2"/>
  <c r="E40" i="2"/>
  <c r="E51" i="2"/>
  <c r="E62" i="2"/>
  <c r="F62" i="2"/>
  <c r="E95" i="2"/>
  <c r="D95" i="2"/>
  <c r="E84" i="2"/>
  <c r="D84" i="2"/>
  <c r="F106" i="2"/>
  <c r="F95" i="2"/>
  <c r="F84" i="2"/>
  <c r="E86" i="2"/>
  <c r="C64" i="2"/>
  <c r="D64" i="2" s="1"/>
  <c r="E53" i="2"/>
  <c r="F53" i="2"/>
  <c r="F97" i="2" l="1"/>
  <c r="I31" i="2"/>
  <c r="J31" i="2" s="1"/>
  <c r="B95" i="2"/>
  <c r="B97" i="2" s="1"/>
  <c r="H97" i="2" s="1"/>
  <c r="J29" i="2"/>
  <c r="I29" i="2"/>
  <c r="F51" i="2"/>
  <c r="B106" i="2"/>
  <c r="B108" i="2" s="1"/>
  <c r="E97" i="2"/>
  <c r="C42" i="2"/>
  <c r="D42" i="2" s="1"/>
  <c r="G62" i="2"/>
  <c r="H95" i="2"/>
  <c r="G95" i="2"/>
  <c r="B84" i="2"/>
  <c r="B86" i="2" s="1"/>
  <c r="E64" i="2"/>
  <c r="B62" i="2"/>
  <c r="B64" i="2" s="1"/>
  <c r="G64" i="2" s="1"/>
  <c r="F64" i="2"/>
  <c r="B51" i="2"/>
  <c r="B53" i="2" s="1"/>
  <c r="H108" i="2" l="1"/>
  <c r="G108" i="2"/>
  <c r="I108" i="2" s="1"/>
  <c r="J108" i="2" s="1"/>
  <c r="F42" i="2"/>
  <c r="G97" i="2"/>
  <c r="H106" i="2"/>
  <c r="I97" i="2"/>
  <c r="J97" i="2" s="1"/>
  <c r="E42" i="2"/>
  <c r="G106" i="2"/>
  <c r="H62" i="2"/>
  <c r="B40" i="2"/>
  <c r="B42" i="2" s="1"/>
  <c r="H42" i="2" s="1"/>
  <c r="I56" i="2"/>
  <c r="J56" i="2" s="1"/>
  <c r="H64" i="2"/>
  <c r="I64" i="2" s="1"/>
  <c r="J64" i="2" s="1"/>
  <c r="I100" i="2"/>
  <c r="J100" i="2" s="1"/>
  <c r="I89" i="2"/>
  <c r="I95" i="2" s="1"/>
  <c r="H86" i="2"/>
  <c r="G86" i="2"/>
  <c r="G84" i="2"/>
  <c r="I78" i="2"/>
  <c r="H84" i="2"/>
  <c r="G53" i="2"/>
  <c r="H53" i="2"/>
  <c r="I45" i="2"/>
  <c r="G51" i="2"/>
  <c r="H51" i="2"/>
  <c r="J106" i="2" l="1"/>
  <c r="J62" i="2"/>
  <c r="I53" i="2"/>
  <c r="J53" i="2" s="1"/>
  <c r="I34" i="2"/>
  <c r="I40" i="2" s="1"/>
  <c r="H40" i="2"/>
  <c r="G42" i="2"/>
  <c r="I42" i="2" s="1"/>
  <c r="J42" i="2" s="1"/>
  <c r="I62" i="2"/>
  <c r="I106" i="2"/>
  <c r="J89" i="2"/>
  <c r="J95" i="2" s="1"/>
  <c r="J78" i="2"/>
  <c r="J84" i="2" s="1"/>
  <c r="I84" i="2"/>
  <c r="I86" i="2"/>
  <c r="J86" i="2" s="1"/>
  <c r="J45" i="2"/>
  <c r="J51" i="2" s="1"/>
  <c r="I51" i="2"/>
  <c r="J34" i="2" l="1"/>
  <c r="J40" i="2" s="1"/>
</calcChain>
</file>

<file path=xl/sharedStrings.xml><?xml version="1.0" encoding="utf-8"?>
<sst xmlns="http://schemas.openxmlformats.org/spreadsheetml/2006/main" count="127" uniqueCount="40">
  <si>
    <t>FTE</t>
  </si>
  <si>
    <t>Rate</t>
  </si>
  <si>
    <t>Retirement</t>
  </si>
  <si>
    <t>Disability</t>
  </si>
  <si>
    <t>Health</t>
  </si>
  <si>
    <t>Life</t>
  </si>
  <si>
    <t>Total Fringe</t>
  </si>
  <si>
    <t>TOTAL</t>
  </si>
  <si>
    <t>Health-Family</t>
  </si>
  <si>
    <t>Health-Individual</t>
  </si>
  <si>
    <t>Health-None</t>
  </si>
  <si>
    <t>FRS-No Health</t>
  </si>
  <si>
    <t>FRS -Single Health</t>
  </si>
  <si>
    <t>FRS-Family Health</t>
  </si>
  <si>
    <t>ORP-No Health</t>
  </si>
  <si>
    <t>ORP -Single Health</t>
  </si>
  <si>
    <t>ORP-Family Health</t>
  </si>
  <si>
    <t>Social Security</t>
  </si>
  <si>
    <t>Medicare</t>
  </si>
  <si>
    <t>Retirement-FRS</t>
  </si>
  <si>
    <t>Retirement-ORP</t>
  </si>
  <si>
    <t>Health-Spouse</t>
  </si>
  <si>
    <t>This is an Estimate</t>
  </si>
  <si>
    <t>Health-Vacant</t>
  </si>
  <si>
    <t>FRS-Vacant Health</t>
  </si>
  <si>
    <t>Total Rate</t>
  </si>
  <si>
    <t>Funding Index</t>
  </si>
  <si>
    <t>Funding FTE</t>
  </si>
  <si>
    <t>Position -</t>
  </si>
  <si>
    <t>Total FTE</t>
  </si>
  <si>
    <t>2570S</t>
  </si>
  <si>
    <t>1450S</t>
  </si>
  <si>
    <t>Based on Total Rate (see G3) Assummed Vacant</t>
  </si>
  <si>
    <t>Maximum SS</t>
  </si>
  <si>
    <t>Health-Dep/Subscriber Spouse</t>
  </si>
  <si>
    <t>Health-Sdep/Subscriper Spouse</t>
  </si>
  <si>
    <t>FRS-Dep/Subscriber Spouse Health</t>
  </si>
  <si>
    <t>ORP-Dep/Subscriber Spouse Health</t>
  </si>
  <si>
    <t>You can only change the numbers in the colored cells.  Enter up to 6 funding sources if needed, else enter zero in those not needed.</t>
  </si>
  <si>
    <t>Maximum SS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</si>
</sst>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0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3" fontId="0" fillId="0" borderId="0" xfId="0" applyNumberFormat="1"/>
    <xf numFmtId="3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0" fontId="1" fillId="0" borderId="1" xfId="0" applyFont="1" applyBorder="1" applyAlignment="1">
      <alignment horizontal="center" wrapText="1"/>
    </xf>
    <xf numFmtId="0" fontId="1" fillId="2" borderId="0" xfId="0" applyFont="1" applyFill="1"/>
    <xf numFmtId="0" fontId="1" fillId="3" borderId="0" xfId="0" applyFont="1" applyFill="1"/>
    <xf numFmtId="164" fontId="0" fillId="0" borderId="0" xfId="0" applyNumberFormat="1"/>
    <xf numFmtId="164" fontId="1" fillId="0" borderId="0" xfId="0" applyNumberFormat="1" applyFont="1"/>
    <xf numFmtId="0" fontId="2" fillId="0" borderId="0" xfId="0" applyNumberFormat="1" applyFont="1" applyFill="1" applyBorder="1" applyAlignment="1" applyProtection="1">
      <alignment horizontal="center" wrapText="1"/>
    </xf>
    <xf numFmtId="164" fontId="0" fillId="0" borderId="0" xfId="0" applyNumberFormat="1" applyFill="1"/>
    <xf numFmtId="0" fontId="4" fillId="0" borderId="0" xfId="0" applyNumberFormat="1" applyFont="1" applyFill="1" applyBorder="1" applyAlignment="1" applyProtection="1">
      <alignment horizontal="center" wrapText="1"/>
    </xf>
    <xf numFmtId="2" fontId="0" fillId="0" borderId="0" xfId="0" applyNumberFormat="1"/>
    <xf numFmtId="2" fontId="0" fillId="0" borderId="0" xfId="0" applyNumberFormat="1" applyFill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165" fontId="4" fillId="0" borderId="0" xfId="1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0" fillId="0" borderId="0" xfId="0" applyFill="1" applyBorder="1"/>
    <xf numFmtId="2" fontId="0" fillId="0" borderId="0" xfId="0" applyNumberFormat="1" applyFill="1" applyBorder="1"/>
    <xf numFmtId="165" fontId="0" fillId="6" borderId="0" xfId="1" applyNumberFormat="1" applyFont="1" applyFill="1" applyProtection="1">
      <protection locked="0"/>
    </xf>
    <xf numFmtId="2" fontId="0" fillId="7" borderId="0" xfId="0" applyNumberFormat="1" applyFill="1" applyProtection="1">
      <protection locked="0"/>
    </xf>
    <xf numFmtId="0" fontId="0" fillId="5" borderId="2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0" xfId="0" applyFill="1" applyAlignment="1"/>
    <xf numFmtId="3" fontId="1" fillId="0" borderId="0" xfId="0" applyNumberFormat="1" applyFont="1" applyFill="1"/>
    <xf numFmtId="3" fontId="0" fillId="0" borderId="0" xfId="0" applyNumberFormat="1" applyFont="1"/>
    <xf numFmtId="0" fontId="2" fillId="0" borderId="0" xfId="0" applyNumberFormat="1" applyFont="1" applyFill="1" applyBorder="1" applyAlignment="1" applyProtection="1">
      <alignment horizontal="center" wrapText="1"/>
    </xf>
    <xf numFmtId="0" fontId="4" fillId="8" borderId="0" xfId="0" applyNumberFormat="1" applyFont="1" applyFill="1" applyBorder="1" applyAlignment="1" applyProtection="1">
      <alignment horizontal="center" wrapText="1"/>
    </xf>
    <xf numFmtId="0" fontId="2" fillId="8" borderId="0" xfId="0" applyNumberFormat="1" applyFont="1" applyFill="1" applyBorder="1" applyAlignment="1" applyProtection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M119"/>
  <sheetViews>
    <sheetView workbookViewId="0">
      <pane ySplit="17" topLeftCell="A101" activePane="bottomLeft" state="frozen"/>
      <selection pane="bottomLeft" activeCell="G5" sqref="G5"/>
    </sheetView>
  </sheetViews>
  <sheetFormatPr defaultRowHeight="15" x14ac:dyDescent="0.25"/>
  <cols>
    <col min="1" max="1" width="43.85546875" bestFit="1" customWidth="1"/>
    <col min="2" max="2" width="13.85546875" customWidth="1"/>
    <col min="3" max="3" width="8.28515625" bestFit="1" customWidth="1"/>
    <col min="4" max="4" width="9.28515625" customWidth="1"/>
    <col min="5" max="5" width="9.42578125" customWidth="1"/>
    <col min="6" max="6" width="13.28515625" customWidth="1"/>
    <col min="7" max="7" width="12.7109375" customWidth="1"/>
    <col min="8" max="8" width="5.85546875" customWidth="1"/>
    <col min="9" max="9" width="11.42578125" bestFit="1" customWidth="1"/>
    <col min="10" max="10" width="8.28515625" bestFit="1" customWidth="1"/>
  </cols>
  <sheetData>
    <row r="1" spans="1:13" ht="36" customHeight="1" x14ac:dyDescent="0.55000000000000004">
      <c r="A1" s="34" t="s">
        <v>22</v>
      </c>
      <c r="B1" s="34"/>
      <c r="C1" s="34"/>
      <c r="D1" s="34"/>
      <c r="E1" s="34"/>
      <c r="F1" s="34"/>
      <c r="G1" s="34"/>
      <c r="H1" s="34"/>
      <c r="I1" s="34"/>
      <c r="J1" s="34"/>
    </row>
    <row r="2" spans="1:13" ht="45" customHeight="1" x14ac:dyDescent="0.55000000000000004">
      <c r="A2" s="23"/>
      <c r="B2" s="35" t="s">
        <v>38</v>
      </c>
      <c r="C2" s="36"/>
      <c r="D2" s="36"/>
      <c r="E2" s="36"/>
      <c r="F2" s="36"/>
      <c r="G2" s="36"/>
      <c r="H2" s="23"/>
      <c r="I2" s="23"/>
      <c r="J2" s="23"/>
    </row>
    <row r="3" spans="1:13" ht="19.5" customHeight="1" x14ac:dyDescent="0.55000000000000004">
      <c r="A3" s="21" t="s">
        <v>33</v>
      </c>
      <c r="B3" s="22">
        <f>117000*0.062</f>
        <v>7254</v>
      </c>
      <c r="C3" s="24"/>
      <c r="D3" s="24"/>
      <c r="E3" s="24"/>
      <c r="F3" s="24"/>
      <c r="G3" s="24"/>
      <c r="H3" s="24"/>
      <c r="I3" s="24"/>
      <c r="J3" s="24"/>
    </row>
    <row r="4" spans="1:13" x14ac:dyDescent="0.25">
      <c r="A4" s="8" t="s">
        <v>17</v>
      </c>
      <c r="B4" s="16">
        <v>6.2E-2</v>
      </c>
      <c r="D4" s="8"/>
      <c r="E4" s="8"/>
      <c r="F4" t="s">
        <v>25</v>
      </c>
      <c r="G4" s="27">
        <v>125000</v>
      </c>
      <c r="I4" s="31"/>
      <c r="J4" s="31"/>
      <c r="K4" s="31"/>
      <c r="L4" s="31"/>
      <c r="M4" s="31"/>
    </row>
    <row r="5" spans="1:13" x14ac:dyDescent="0.25">
      <c r="A5" s="8" t="s">
        <v>18</v>
      </c>
      <c r="B5" s="8">
        <v>1.4500000000000001E-2</v>
      </c>
      <c r="D5" s="8"/>
      <c r="E5" s="8"/>
      <c r="F5" t="s">
        <v>29</v>
      </c>
      <c r="G5" s="28">
        <v>1</v>
      </c>
      <c r="I5" s="31"/>
      <c r="J5" s="31"/>
      <c r="K5" s="31"/>
      <c r="L5" s="31"/>
      <c r="M5" s="31"/>
    </row>
    <row r="6" spans="1:13" x14ac:dyDescent="0.25">
      <c r="A6" s="8" t="s">
        <v>19</v>
      </c>
      <c r="B6" s="8">
        <v>6.9500000000000006E-2</v>
      </c>
      <c r="D6" s="8"/>
      <c r="E6" s="8"/>
      <c r="I6" s="31"/>
      <c r="J6" s="31"/>
      <c r="K6" s="31"/>
      <c r="L6" s="8"/>
      <c r="M6" s="8"/>
    </row>
    <row r="7" spans="1:13" x14ac:dyDescent="0.25">
      <c r="A7" s="8" t="s">
        <v>20</v>
      </c>
      <c r="B7" s="8">
        <v>7.3400000000000007E-2</v>
      </c>
      <c r="D7" s="8"/>
      <c r="E7" s="8"/>
      <c r="F7" t="s">
        <v>26</v>
      </c>
      <c r="G7" t="s">
        <v>27</v>
      </c>
    </row>
    <row r="8" spans="1:13" x14ac:dyDescent="0.25">
      <c r="A8" s="8" t="s">
        <v>3</v>
      </c>
      <c r="B8" s="8">
        <v>0</v>
      </c>
      <c r="D8" s="8"/>
      <c r="E8" s="8"/>
      <c r="F8" s="29">
        <v>2570</v>
      </c>
      <c r="G8" s="30">
        <v>0.75</v>
      </c>
    </row>
    <row r="9" spans="1:13" x14ac:dyDescent="0.25">
      <c r="A9" s="8" t="s">
        <v>10</v>
      </c>
      <c r="B9" s="8">
        <v>0</v>
      </c>
      <c r="D9" s="8"/>
      <c r="E9" s="8"/>
      <c r="F9" s="29">
        <v>1000</v>
      </c>
      <c r="G9" s="30">
        <v>0.05</v>
      </c>
    </row>
    <row r="10" spans="1:13" x14ac:dyDescent="0.25">
      <c r="A10" s="8" t="s">
        <v>9</v>
      </c>
      <c r="B10" s="9">
        <v>6668</v>
      </c>
      <c r="D10" s="8"/>
      <c r="E10" s="8"/>
      <c r="F10" s="29" t="s">
        <v>30</v>
      </c>
      <c r="G10" s="30">
        <v>0.05</v>
      </c>
    </row>
    <row r="11" spans="1:13" x14ac:dyDescent="0.25">
      <c r="A11" s="8" t="s">
        <v>8</v>
      </c>
      <c r="B11" s="9">
        <v>14249.36</v>
      </c>
      <c r="D11" s="8"/>
      <c r="E11" s="8"/>
      <c r="F11" s="29" t="s">
        <v>31</v>
      </c>
      <c r="G11" s="30">
        <v>0.05</v>
      </c>
    </row>
    <row r="12" spans="1:13" x14ac:dyDescent="0.25">
      <c r="A12" s="8" t="s">
        <v>21</v>
      </c>
      <c r="B12" s="9">
        <v>8054.84</v>
      </c>
      <c r="D12" s="8"/>
      <c r="E12" s="8"/>
      <c r="F12" s="29">
        <v>124000</v>
      </c>
      <c r="G12" s="30">
        <v>0.05</v>
      </c>
    </row>
    <row r="13" spans="1:13" x14ac:dyDescent="0.25">
      <c r="A13" s="8" t="s">
        <v>23</v>
      </c>
      <c r="B13" s="9">
        <v>10458.68</v>
      </c>
      <c r="D13" s="8"/>
      <c r="E13" s="8"/>
      <c r="F13" s="29">
        <v>221570</v>
      </c>
      <c r="G13" s="30">
        <v>0.05</v>
      </c>
    </row>
    <row r="14" spans="1:13" x14ac:dyDescent="0.25">
      <c r="A14" s="8" t="s">
        <v>34</v>
      </c>
      <c r="B14" s="9">
        <v>7795</v>
      </c>
      <c r="D14" s="8"/>
      <c r="E14" s="8"/>
      <c r="G14" s="18">
        <f>SUM(G8:G13)</f>
        <v>1.0000000000000002</v>
      </c>
    </row>
    <row r="15" spans="1:13" x14ac:dyDescent="0.25">
      <c r="A15" s="8" t="s">
        <v>5</v>
      </c>
      <c r="B15" s="8">
        <v>55</v>
      </c>
      <c r="D15" s="8"/>
      <c r="E15" s="8"/>
    </row>
    <row r="16" spans="1:13" x14ac:dyDescent="0.25">
      <c r="A16" s="8" t="s">
        <v>39</v>
      </c>
      <c r="B16" s="9">
        <v>117000</v>
      </c>
    </row>
    <row r="17" spans="1:10" ht="32.25" customHeight="1" thickBot="1" x14ac:dyDescent="0.3">
      <c r="A17" s="6" t="s">
        <v>28</v>
      </c>
      <c r="B17" s="7" t="s">
        <v>0</v>
      </c>
      <c r="C17" s="7" t="s">
        <v>1</v>
      </c>
      <c r="D17" s="10" t="s">
        <v>17</v>
      </c>
      <c r="E17" s="7" t="s">
        <v>18</v>
      </c>
      <c r="F17" s="7" t="s">
        <v>2</v>
      </c>
      <c r="G17" s="7" t="s">
        <v>4</v>
      </c>
      <c r="H17" s="7" t="s">
        <v>5</v>
      </c>
      <c r="I17" s="7" t="s">
        <v>6</v>
      </c>
      <c r="J17" s="7" t="s">
        <v>7</v>
      </c>
    </row>
    <row r="19" spans="1:10" x14ac:dyDescent="0.25">
      <c r="A19" s="1" t="s">
        <v>32</v>
      </c>
      <c r="B19" s="19">
        <f>+$G$5</f>
        <v>1</v>
      </c>
      <c r="C19" s="9">
        <f>+$G$4</f>
        <v>125000</v>
      </c>
      <c r="D19" s="4">
        <f>ROUND(IF($G$4&gt;=$B$16,($B$3*B19),(C19*$B$4)),0)</f>
        <v>7254</v>
      </c>
      <c r="E19" s="4">
        <f>ROUND(+C19*$B$5,0)</f>
        <v>1813</v>
      </c>
      <c r="F19" s="4">
        <f>ROUND(+C19*$B$6,0)</f>
        <v>8688</v>
      </c>
      <c r="G19" s="4">
        <f>ROUND(+$B$13*B19,0)</f>
        <v>10459</v>
      </c>
      <c r="H19" s="4">
        <f>ROUND(+$B$15*B19,0)</f>
        <v>55</v>
      </c>
      <c r="I19" s="4">
        <f>SUM(D19:H19)</f>
        <v>28269</v>
      </c>
      <c r="J19" s="4">
        <f>C19+I19</f>
        <v>153269</v>
      </c>
    </row>
    <row r="20" spans="1:10" x14ac:dyDescent="0.25">
      <c r="A20" s="1"/>
      <c r="B20" s="3"/>
      <c r="C20" s="4"/>
      <c r="D20" s="4"/>
      <c r="E20" s="4"/>
      <c r="F20" s="4"/>
      <c r="G20" s="4"/>
      <c r="H20" s="4"/>
      <c r="I20" s="4"/>
      <c r="J20" s="4"/>
    </row>
    <row r="21" spans="1:10" x14ac:dyDescent="0.25">
      <c r="C21" s="4"/>
      <c r="D21" s="4"/>
      <c r="E21" s="4"/>
      <c r="F21" s="4"/>
      <c r="G21" s="4"/>
      <c r="H21" s="4"/>
      <c r="I21" s="4"/>
      <c r="J21" s="4"/>
    </row>
    <row r="22" spans="1:10" x14ac:dyDescent="0.25">
      <c r="C22" s="4"/>
      <c r="D22" s="4"/>
      <c r="E22" s="4"/>
      <c r="F22" s="4"/>
      <c r="G22" s="4"/>
      <c r="H22" s="4"/>
      <c r="I22" s="4"/>
      <c r="J22" s="4"/>
    </row>
    <row r="23" spans="1:10" x14ac:dyDescent="0.25">
      <c r="A23" s="11" t="s">
        <v>24</v>
      </c>
      <c r="B23" s="16">
        <f>+$G$8</f>
        <v>0.75</v>
      </c>
      <c r="C23" s="4">
        <f t="shared" ref="C23:C28" si="0">ROUND(+$G$4*B23,0)</f>
        <v>93750</v>
      </c>
      <c r="D23" s="4">
        <f>ROUND(IF($G$4&gt;=$B$16,($B$3*B23),(C23*$B$4)),0)</f>
        <v>5441</v>
      </c>
      <c r="E23" s="4">
        <f>ROUND(+C23*$B$5,0)</f>
        <v>1359</v>
      </c>
      <c r="F23" s="4">
        <f>ROUND(+C23*$B$6,0)</f>
        <v>6516</v>
      </c>
      <c r="G23" s="4">
        <f t="shared" ref="G23:G28" si="1">ROUND(+$B$13*B23,0)</f>
        <v>7844</v>
      </c>
      <c r="H23" s="4">
        <f t="shared" ref="H23:H28" si="2">ROUND(+$B$15*B23,0)</f>
        <v>41</v>
      </c>
      <c r="I23" s="4">
        <f>SUM(D23:H23)</f>
        <v>21201</v>
      </c>
      <c r="J23" s="4">
        <f>C23+I23</f>
        <v>114951</v>
      </c>
    </row>
    <row r="24" spans="1:10" x14ac:dyDescent="0.25">
      <c r="A24" s="11"/>
      <c r="B24" s="16">
        <f>+$G$9</f>
        <v>0.05</v>
      </c>
      <c r="C24" s="4">
        <f t="shared" si="0"/>
        <v>6250</v>
      </c>
      <c r="D24" s="4">
        <f t="shared" ref="D24:D28" si="3">ROUND(IF($G$4&gt;=$B$16,($B$3*B24),(C24*$B$4)),0)</f>
        <v>363</v>
      </c>
      <c r="E24" s="4">
        <f t="shared" ref="E24:E28" si="4">ROUND(+C24*$B$5,0)</f>
        <v>91</v>
      </c>
      <c r="F24" s="4">
        <f t="shared" ref="F24:F28" si="5">ROUND(+C24*$B$6,0)</f>
        <v>434</v>
      </c>
      <c r="G24" s="4">
        <f t="shared" si="1"/>
        <v>523</v>
      </c>
      <c r="H24" s="4">
        <f t="shared" si="2"/>
        <v>3</v>
      </c>
      <c r="I24" s="4">
        <f t="shared" ref="I24:I28" si="6">SUM(D24:H24)</f>
        <v>1414</v>
      </c>
      <c r="J24" s="4">
        <f t="shared" ref="J24:J28" si="7">C24+I24</f>
        <v>7664</v>
      </c>
    </row>
    <row r="25" spans="1:10" x14ac:dyDescent="0.25">
      <c r="A25" s="11"/>
      <c r="B25" s="16">
        <f>+$G$10</f>
        <v>0.05</v>
      </c>
      <c r="C25" s="4">
        <f t="shared" si="0"/>
        <v>6250</v>
      </c>
      <c r="D25" s="4">
        <f t="shared" si="3"/>
        <v>363</v>
      </c>
      <c r="E25" s="4">
        <f t="shared" si="4"/>
        <v>91</v>
      </c>
      <c r="F25" s="4">
        <f t="shared" si="5"/>
        <v>434</v>
      </c>
      <c r="G25" s="4">
        <f t="shared" si="1"/>
        <v>523</v>
      </c>
      <c r="H25" s="4">
        <f t="shared" si="2"/>
        <v>3</v>
      </c>
      <c r="I25" s="4">
        <f t="shared" si="6"/>
        <v>1414</v>
      </c>
      <c r="J25" s="4">
        <f t="shared" si="7"/>
        <v>7664</v>
      </c>
    </row>
    <row r="26" spans="1:10" x14ac:dyDescent="0.25">
      <c r="A26" s="11"/>
      <c r="B26" s="16">
        <f>+$G$11</f>
        <v>0.05</v>
      </c>
      <c r="C26" s="4">
        <f t="shared" si="0"/>
        <v>6250</v>
      </c>
      <c r="D26" s="4">
        <f t="shared" si="3"/>
        <v>363</v>
      </c>
      <c r="E26" s="4">
        <f t="shared" si="4"/>
        <v>91</v>
      </c>
      <c r="F26" s="4">
        <f t="shared" si="5"/>
        <v>434</v>
      </c>
      <c r="G26" s="4">
        <f t="shared" si="1"/>
        <v>523</v>
      </c>
      <c r="H26" s="4">
        <f t="shared" si="2"/>
        <v>3</v>
      </c>
      <c r="I26" s="4">
        <f t="shared" si="6"/>
        <v>1414</v>
      </c>
      <c r="J26" s="4">
        <f t="shared" si="7"/>
        <v>7664</v>
      </c>
    </row>
    <row r="27" spans="1:10" x14ac:dyDescent="0.25">
      <c r="A27" s="11"/>
      <c r="B27" s="16">
        <f>+$G$12</f>
        <v>0.05</v>
      </c>
      <c r="C27" s="4">
        <f t="shared" si="0"/>
        <v>6250</v>
      </c>
      <c r="D27" s="4">
        <f t="shared" si="3"/>
        <v>363</v>
      </c>
      <c r="E27" s="4">
        <f t="shared" si="4"/>
        <v>91</v>
      </c>
      <c r="F27" s="4">
        <f t="shared" si="5"/>
        <v>434</v>
      </c>
      <c r="G27" s="4">
        <f t="shared" si="1"/>
        <v>523</v>
      </c>
      <c r="H27" s="4">
        <f t="shared" si="2"/>
        <v>3</v>
      </c>
      <c r="I27" s="4">
        <f t="shared" si="6"/>
        <v>1414</v>
      </c>
      <c r="J27" s="4">
        <f t="shared" si="7"/>
        <v>7664</v>
      </c>
    </row>
    <row r="28" spans="1:10" x14ac:dyDescent="0.25">
      <c r="A28" s="2"/>
      <c r="B28" s="16">
        <f>+$G$13</f>
        <v>0.05</v>
      </c>
      <c r="C28" s="4">
        <f t="shared" si="0"/>
        <v>6250</v>
      </c>
      <c r="D28" s="4">
        <f t="shared" si="3"/>
        <v>363</v>
      </c>
      <c r="E28" s="4">
        <f t="shared" si="4"/>
        <v>91</v>
      </c>
      <c r="F28" s="4">
        <f t="shared" si="5"/>
        <v>434</v>
      </c>
      <c r="G28" s="4">
        <f t="shared" si="1"/>
        <v>523</v>
      </c>
      <c r="H28" s="4">
        <f t="shared" si="2"/>
        <v>3</v>
      </c>
      <c r="I28" s="4">
        <f t="shared" si="6"/>
        <v>1414</v>
      </c>
      <c r="J28" s="4">
        <f t="shared" si="7"/>
        <v>7664</v>
      </c>
    </row>
    <row r="29" spans="1:10" x14ac:dyDescent="0.25">
      <c r="A29" s="2"/>
      <c r="B29" s="13">
        <f t="shared" ref="B29:J29" si="8">SUM(B23:B28)</f>
        <v>1.0000000000000002</v>
      </c>
      <c r="C29" s="4">
        <f t="shared" si="8"/>
        <v>125000</v>
      </c>
      <c r="D29" s="4">
        <f>SUM(D23:D28)</f>
        <v>7256</v>
      </c>
      <c r="E29" s="4">
        <f t="shared" si="8"/>
        <v>1814</v>
      </c>
      <c r="F29" s="4">
        <f t="shared" si="8"/>
        <v>8686</v>
      </c>
      <c r="G29" s="4">
        <f t="shared" si="8"/>
        <v>10459</v>
      </c>
      <c r="H29" s="4">
        <f t="shared" si="8"/>
        <v>56</v>
      </c>
      <c r="I29" s="4">
        <f t="shared" si="8"/>
        <v>28271</v>
      </c>
      <c r="J29" s="4">
        <f t="shared" si="8"/>
        <v>153271</v>
      </c>
    </row>
    <row r="30" spans="1:10" x14ac:dyDescent="0.25">
      <c r="A30" s="2"/>
      <c r="B30" s="13"/>
      <c r="C30" s="4"/>
      <c r="D30" s="4"/>
      <c r="E30" s="4"/>
      <c r="F30" s="4"/>
      <c r="G30" s="4"/>
      <c r="H30" s="4"/>
      <c r="I30" s="4"/>
      <c r="J30" s="4"/>
    </row>
    <row r="31" spans="1:10" s="2" customFormat="1" x14ac:dyDescent="0.25">
      <c r="B31" s="14">
        <f>+B29</f>
        <v>1.0000000000000002</v>
      </c>
      <c r="C31" s="5">
        <f>+C29</f>
        <v>125000</v>
      </c>
      <c r="D31" s="5">
        <f>ROUND(IF($G$4&gt;=$B$16,($B$3*B31),(C31*$B$4)),0)</f>
        <v>7254</v>
      </c>
      <c r="E31" s="5">
        <f>+C31*$B$5</f>
        <v>1812.5</v>
      </c>
      <c r="F31" s="5">
        <f>+C31*$B$6</f>
        <v>8687.5</v>
      </c>
      <c r="G31" s="5">
        <f>+$B$13*B31</f>
        <v>10458.680000000002</v>
      </c>
      <c r="H31" s="5">
        <f>+$B$15*B31</f>
        <v>55.000000000000014</v>
      </c>
      <c r="I31" s="5">
        <f>SUM(D31:H31)</f>
        <v>28267.68</v>
      </c>
      <c r="J31" s="5">
        <f>C31+I31</f>
        <v>153267.68</v>
      </c>
    </row>
    <row r="32" spans="1:10" x14ac:dyDescent="0.25">
      <c r="C32" s="4"/>
      <c r="D32" s="4"/>
      <c r="E32" s="4"/>
      <c r="F32" s="4"/>
      <c r="G32" s="4"/>
      <c r="H32" s="4"/>
      <c r="I32" s="4"/>
      <c r="J32" s="4"/>
    </row>
    <row r="33" spans="1:10" x14ac:dyDescent="0.25"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11" t="s">
        <v>11</v>
      </c>
      <c r="B34" s="16">
        <f>+$G$8</f>
        <v>0.75</v>
      </c>
      <c r="C34" s="4">
        <f t="shared" ref="C34:C39" si="9">ROUND(+$G$4*B34,0)</f>
        <v>93750</v>
      </c>
      <c r="D34" s="4">
        <f>ROUND(IF($G$4&gt;=$B$16,($B$3*B34),(C34*$B$4)),0)</f>
        <v>5441</v>
      </c>
      <c r="E34" s="4">
        <f>ROUND(+C34*$B$5,0)</f>
        <v>1359</v>
      </c>
      <c r="F34" s="4">
        <f t="shared" ref="F34" si="10">ROUND(+C34*$B$6,0)</f>
        <v>6516</v>
      </c>
      <c r="G34" s="4">
        <f t="shared" ref="G34:G39" si="11">ROUND(+$B$9*B34,0)</f>
        <v>0</v>
      </c>
      <c r="H34" s="4">
        <f t="shared" ref="H34:H39" si="12">ROUND(+$B$15*B34,0)</f>
        <v>41</v>
      </c>
      <c r="I34" s="4">
        <f>SUM(D34:H34)</f>
        <v>13357</v>
      </c>
      <c r="J34" s="4">
        <f>C34+I34</f>
        <v>107107</v>
      </c>
    </row>
    <row r="35" spans="1:10" x14ac:dyDescent="0.25">
      <c r="A35" s="11"/>
      <c r="B35" s="16">
        <f>+$G$9</f>
        <v>0.05</v>
      </c>
      <c r="C35" s="4">
        <f t="shared" si="9"/>
        <v>6250</v>
      </c>
      <c r="D35" s="4">
        <f t="shared" ref="D35:D39" si="13">ROUND(IF($G$4&gt;=$B$16,($B$3*B35),(C35*$B$4)),0)</f>
        <v>363</v>
      </c>
      <c r="E35" s="4">
        <f t="shared" ref="E35:E39" si="14">ROUND(+C35*$B$5,0)</f>
        <v>91</v>
      </c>
      <c r="F35" s="4">
        <f t="shared" ref="F35:F39" si="15">ROUND(+C35*$B$6,0)</f>
        <v>434</v>
      </c>
      <c r="G35" s="4">
        <f t="shared" si="11"/>
        <v>0</v>
      </c>
      <c r="H35" s="4">
        <f t="shared" si="12"/>
        <v>3</v>
      </c>
      <c r="I35" s="4">
        <f t="shared" ref="I35:I39" si="16">SUM(D35:H35)</f>
        <v>891</v>
      </c>
      <c r="J35" s="4">
        <f t="shared" ref="J35:J39" si="17">C35+I35</f>
        <v>7141</v>
      </c>
    </row>
    <row r="36" spans="1:10" x14ac:dyDescent="0.25">
      <c r="A36" s="11"/>
      <c r="B36" s="16">
        <f>+$G$10</f>
        <v>0.05</v>
      </c>
      <c r="C36" s="4">
        <f t="shared" si="9"/>
        <v>6250</v>
      </c>
      <c r="D36" s="4">
        <f t="shared" si="13"/>
        <v>363</v>
      </c>
      <c r="E36" s="4">
        <f t="shared" si="14"/>
        <v>91</v>
      </c>
      <c r="F36" s="4">
        <f t="shared" si="15"/>
        <v>434</v>
      </c>
      <c r="G36" s="4">
        <f t="shared" si="11"/>
        <v>0</v>
      </c>
      <c r="H36" s="4">
        <f t="shared" si="12"/>
        <v>3</v>
      </c>
      <c r="I36" s="4">
        <f t="shared" si="16"/>
        <v>891</v>
      </c>
      <c r="J36" s="4">
        <f t="shared" si="17"/>
        <v>7141</v>
      </c>
    </row>
    <row r="37" spans="1:10" x14ac:dyDescent="0.25">
      <c r="A37" s="11"/>
      <c r="B37" s="16">
        <f>+$G$11</f>
        <v>0.05</v>
      </c>
      <c r="C37" s="4">
        <f t="shared" si="9"/>
        <v>6250</v>
      </c>
      <c r="D37" s="4">
        <f t="shared" si="13"/>
        <v>363</v>
      </c>
      <c r="E37" s="4">
        <f t="shared" si="14"/>
        <v>91</v>
      </c>
      <c r="F37" s="4">
        <f t="shared" si="15"/>
        <v>434</v>
      </c>
      <c r="G37" s="4">
        <f t="shared" si="11"/>
        <v>0</v>
      </c>
      <c r="H37" s="4">
        <f t="shared" si="12"/>
        <v>3</v>
      </c>
      <c r="I37" s="4">
        <f t="shared" si="16"/>
        <v>891</v>
      </c>
      <c r="J37" s="4">
        <f t="shared" si="17"/>
        <v>7141</v>
      </c>
    </row>
    <row r="38" spans="1:10" x14ac:dyDescent="0.25">
      <c r="A38" s="11"/>
      <c r="B38" s="16">
        <f>+$G$12</f>
        <v>0.05</v>
      </c>
      <c r="C38" s="4">
        <f t="shared" si="9"/>
        <v>6250</v>
      </c>
      <c r="D38" s="4">
        <f t="shared" si="13"/>
        <v>363</v>
      </c>
      <c r="E38" s="4">
        <f t="shared" si="14"/>
        <v>91</v>
      </c>
      <c r="F38" s="4">
        <f t="shared" si="15"/>
        <v>434</v>
      </c>
      <c r="G38" s="4">
        <f t="shared" si="11"/>
        <v>0</v>
      </c>
      <c r="H38" s="4">
        <f t="shared" si="12"/>
        <v>3</v>
      </c>
      <c r="I38" s="4">
        <f t="shared" si="16"/>
        <v>891</v>
      </c>
      <c r="J38" s="4">
        <f t="shared" si="17"/>
        <v>7141</v>
      </c>
    </row>
    <row r="39" spans="1:10" x14ac:dyDescent="0.25">
      <c r="A39" s="2"/>
      <c r="B39" s="16">
        <f>+$G$13</f>
        <v>0.05</v>
      </c>
      <c r="C39" s="4">
        <f t="shared" si="9"/>
        <v>6250</v>
      </c>
      <c r="D39" s="4">
        <f t="shared" si="13"/>
        <v>363</v>
      </c>
      <c r="E39" s="4">
        <f t="shared" si="14"/>
        <v>91</v>
      </c>
      <c r="F39" s="4">
        <f t="shared" si="15"/>
        <v>434</v>
      </c>
      <c r="G39" s="4">
        <f t="shared" si="11"/>
        <v>0</v>
      </c>
      <c r="H39" s="4">
        <f t="shared" si="12"/>
        <v>3</v>
      </c>
      <c r="I39" s="4">
        <f t="shared" si="16"/>
        <v>891</v>
      </c>
      <c r="J39" s="4">
        <f t="shared" si="17"/>
        <v>7141</v>
      </c>
    </row>
    <row r="40" spans="1:10" x14ac:dyDescent="0.25">
      <c r="A40" s="2"/>
      <c r="B40" s="13">
        <f t="shared" ref="B40:J40" si="18">SUM(B34:B39)</f>
        <v>1.0000000000000002</v>
      </c>
      <c r="C40" s="4">
        <f t="shared" si="18"/>
        <v>125000</v>
      </c>
      <c r="D40" s="4">
        <f>SUM(D34:D39)</f>
        <v>7256</v>
      </c>
      <c r="E40" s="4">
        <f t="shared" si="18"/>
        <v>1814</v>
      </c>
      <c r="F40" s="4">
        <f t="shared" si="18"/>
        <v>8686</v>
      </c>
      <c r="G40" s="4">
        <f t="shared" si="18"/>
        <v>0</v>
      </c>
      <c r="H40" s="4">
        <f t="shared" si="18"/>
        <v>56</v>
      </c>
      <c r="I40" s="4">
        <f t="shared" si="18"/>
        <v>17812</v>
      </c>
      <c r="J40" s="4">
        <f t="shared" si="18"/>
        <v>142812</v>
      </c>
    </row>
    <row r="41" spans="1:10" x14ac:dyDescent="0.25">
      <c r="A41" s="2"/>
      <c r="B41" s="13"/>
      <c r="C41" s="4"/>
      <c r="D41" s="4"/>
      <c r="E41" s="4"/>
      <c r="F41" s="4"/>
      <c r="G41" s="4"/>
      <c r="H41" s="4"/>
      <c r="I41" s="4"/>
      <c r="J41" s="4"/>
    </row>
    <row r="42" spans="1:10" s="2" customFormat="1" x14ac:dyDescent="0.25">
      <c r="B42" s="14">
        <f>+B40</f>
        <v>1.0000000000000002</v>
      </c>
      <c r="C42" s="5">
        <f>+C40</f>
        <v>125000</v>
      </c>
      <c r="D42" s="5">
        <f>ROUND(IF($G$4&gt;=$B$16,($B$3*B42),(C42*$B$4)),0)</f>
        <v>7254</v>
      </c>
      <c r="E42" s="5">
        <f>+C42*$B$5</f>
        <v>1812.5</v>
      </c>
      <c r="F42" s="5">
        <f>+C42*$B$6</f>
        <v>8687.5</v>
      </c>
      <c r="G42" s="5">
        <f>+$B$9*B42</f>
        <v>0</v>
      </c>
      <c r="H42" s="5">
        <f>+$B$15*B42</f>
        <v>55.000000000000014</v>
      </c>
      <c r="I42" s="5">
        <f>SUM(D42:H42)</f>
        <v>17809</v>
      </c>
      <c r="J42" s="5">
        <f>C42+I42</f>
        <v>142809</v>
      </c>
    </row>
    <row r="43" spans="1:10" x14ac:dyDescent="0.25">
      <c r="A43" s="2"/>
      <c r="B43" s="13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2"/>
      <c r="B44" s="13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11" t="s">
        <v>12</v>
      </c>
      <c r="B45" s="16">
        <f>+$G$8</f>
        <v>0.75</v>
      </c>
      <c r="C45" s="4">
        <f t="shared" ref="C45:C50" si="19">ROUND(+$G$4*B45,0)</f>
        <v>93750</v>
      </c>
      <c r="D45" s="4">
        <f>ROUND(IF($G$4&gt;=$B$16,($B$3*B45),(C45*$B$4)),0)</f>
        <v>5441</v>
      </c>
      <c r="E45" s="4">
        <f t="shared" ref="E45:E50" si="20">ROUND(+C45*$B$5,0)</f>
        <v>1359</v>
      </c>
      <c r="F45" s="4">
        <f t="shared" ref="F45" si="21">ROUND(+C45*$B$6,0)</f>
        <v>6516</v>
      </c>
      <c r="G45" s="4">
        <f t="shared" ref="G45:G50" si="22">ROUND(+$B$10*B45,0)</f>
        <v>5001</v>
      </c>
      <c r="H45" s="4">
        <f t="shared" ref="H45:H50" si="23">ROUND(+$B$15*B45,0)</f>
        <v>41</v>
      </c>
      <c r="I45" s="4">
        <f>SUM(D45:H45)</f>
        <v>18358</v>
      </c>
      <c r="J45" s="4">
        <f>C45+I45</f>
        <v>112108</v>
      </c>
    </row>
    <row r="46" spans="1:10" x14ac:dyDescent="0.25">
      <c r="A46" s="11"/>
      <c r="B46" s="16">
        <f>+$G$9</f>
        <v>0.05</v>
      </c>
      <c r="C46" s="4">
        <f t="shared" si="19"/>
        <v>6250</v>
      </c>
      <c r="D46" s="4">
        <f t="shared" ref="D46:D50" si="24">ROUND(IF($G$4&gt;=$B$16,($B$3*B46),(C46*$B$4)),0)</f>
        <v>363</v>
      </c>
      <c r="E46" s="4">
        <f t="shared" si="20"/>
        <v>91</v>
      </c>
      <c r="F46" s="4">
        <f t="shared" ref="F46:F50" si="25">ROUND(+C46*$B$6,0)</f>
        <v>434</v>
      </c>
      <c r="G46" s="4">
        <f t="shared" si="22"/>
        <v>333</v>
      </c>
      <c r="H46" s="4">
        <f t="shared" si="23"/>
        <v>3</v>
      </c>
      <c r="I46" s="4">
        <f t="shared" ref="I46:I50" si="26">SUM(D46:H46)</f>
        <v>1224</v>
      </c>
      <c r="J46" s="4">
        <f t="shared" ref="J46:J50" si="27">C46+I46</f>
        <v>7474</v>
      </c>
    </row>
    <row r="47" spans="1:10" x14ac:dyDescent="0.25">
      <c r="A47" s="11"/>
      <c r="B47" s="16">
        <f>+$G$10</f>
        <v>0.05</v>
      </c>
      <c r="C47" s="4">
        <f t="shared" si="19"/>
        <v>6250</v>
      </c>
      <c r="D47" s="4">
        <f t="shared" si="24"/>
        <v>363</v>
      </c>
      <c r="E47" s="4">
        <f t="shared" si="20"/>
        <v>91</v>
      </c>
      <c r="F47" s="4">
        <f t="shared" si="25"/>
        <v>434</v>
      </c>
      <c r="G47" s="4">
        <f t="shared" si="22"/>
        <v>333</v>
      </c>
      <c r="H47" s="4">
        <f t="shared" si="23"/>
        <v>3</v>
      </c>
      <c r="I47" s="4">
        <f t="shared" si="26"/>
        <v>1224</v>
      </c>
      <c r="J47" s="4">
        <f t="shared" si="27"/>
        <v>7474</v>
      </c>
    </row>
    <row r="48" spans="1:10" x14ac:dyDescent="0.25">
      <c r="A48" s="11"/>
      <c r="B48" s="16">
        <f>+$G$11</f>
        <v>0.05</v>
      </c>
      <c r="C48" s="4">
        <f t="shared" si="19"/>
        <v>6250</v>
      </c>
      <c r="D48" s="4">
        <f t="shared" si="24"/>
        <v>363</v>
      </c>
      <c r="E48" s="4">
        <f t="shared" si="20"/>
        <v>91</v>
      </c>
      <c r="F48" s="4">
        <f t="shared" si="25"/>
        <v>434</v>
      </c>
      <c r="G48" s="4">
        <f t="shared" si="22"/>
        <v>333</v>
      </c>
      <c r="H48" s="4">
        <f t="shared" si="23"/>
        <v>3</v>
      </c>
      <c r="I48" s="4">
        <f t="shared" si="26"/>
        <v>1224</v>
      </c>
      <c r="J48" s="4">
        <f t="shared" si="27"/>
        <v>7474</v>
      </c>
    </row>
    <row r="49" spans="1:10" x14ac:dyDescent="0.25">
      <c r="A49" s="11"/>
      <c r="B49" s="16">
        <f>+$G$12</f>
        <v>0.05</v>
      </c>
      <c r="C49" s="4">
        <f t="shared" si="19"/>
        <v>6250</v>
      </c>
      <c r="D49" s="4">
        <f t="shared" si="24"/>
        <v>363</v>
      </c>
      <c r="E49" s="4">
        <f t="shared" si="20"/>
        <v>91</v>
      </c>
      <c r="F49" s="4">
        <f t="shared" si="25"/>
        <v>434</v>
      </c>
      <c r="G49" s="4">
        <f t="shared" si="22"/>
        <v>333</v>
      </c>
      <c r="H49" s="4">
        <f t="shared" si="23"/>
        <v>3</v>
      </c>
      <c r="I49" s="4">
        <f t="shared" si="26"/>
        <v>1224</v>
      </c>
      <c r="J49" s="4">
        <f t="shared" si="27"/>
        <v>7474</v>
      </c>
    </row>
    <row r="50" spans="1:10" x14ac:dyDescent="0.25">
      <c r="A50" s="2"/>
      <c r="B50" s="16">
        <f>+$G$13</f>
        <v>0.05</v>
      </c>
      <c r="C50" s="4">
        <f t="shared" si="19"/>
        <v>6250</v>
      </c>
      <c r="D50" s="4">
        <f t="shared" si="24"/>
        <v>363</v>
      </c>
      <c r="E50" s="4">
        <f t="shared" si="20"/>
        <v>91</v>
      </c>
      <c r="F50" s="4">
        <f t="shared" si="25"/>
        <v>434</v>
      </c>
      <c r="G50" s="4">
        <f t="shared" si="22"/>
        <v>333</v>
      </c>
      <c r="H50" s="4">
        <f t="shared" si="23"/>
        <v>3</v>
      </c>
      <c r="I50" s="4">
        <f t="shared" si="26"/>
        <v>1224</v>
      </c>
      <c r="J50" s="4">
        <f t="shared" si="27"/>
        <v>7474</v>
      </c>
    </row>
    <row r="51" spans="1:10" x14ac:dyDescent="0.25">
      <c r="A51" s="2"/>
      <c r="B51" s="13">
        <f>SUM(B45:B50)</f>
        <v>1.0000000000000002</v>
      </c>
      <c r="C51" s="4">
        <f>SUM(C45:C50)</f>
        <v>125000</v>
      </c>
      <c r="D51" s="4">
        <f>SUM(D45:D50)</f>
        <v>7256</v>
      </c>
      <c r="E51" s="4">
        <f t="shared" ref="E51:J51" si="28">SUM(E45:E50)</f>
        <v>1814</v>
      </c>
      <c r="F51" s="4">
        <f t="shared" si="28"/>
        <v>8686</v>
      </c>
      <c r="G51" s="4">
        <f t="shared" si="28"/>
        <v>6666</v>
      </c>
      <c r="H51" s="4">
        <f t="shared" si="28"/>
        <v>56</v>
      </c>
      <c r="I51" s="4">
        <f t="shared" si="28"/>
        <v>24478</v>
      </c>
      <c r="J51" s="4">
        <f t="shared" si="28"/>
        <v>149478</v>
      </c>
    </row>
    <row r="52" spans="1:10" x14ac:dyDescent="0.25">
      <c r="A52" s="2"/>
      <c r="B52" s="13"/>
      <c r="C52" s="4"/>
      <c r="D52" s="4"/>
      <c r="E52" s="4"/>
      <c r="F52" s="4"/>
      <c r="G52" s="4"/>
      <c r="H52" s="4"/>
      <c r="I52" s="4"/>
      <c r="J52" s="4"/>
    </row>
    <row r="53" spans="1:10" s="2" customFormat="1" x14ac:dyDescent="0.25">
      <c r="B53" s="14">
        <f>+B51</f>
        <v>1.0000000000000002</v>
      </c>
      <c r="C53" s="5">
        <f>+C51</f>
        <v>125000</v>
      </c>
      <c r="D53" s="5">
        <f>ROUND(IF($G$4&gt;=$B$16,($B$3*B53),(C53*$B$4)),0)</f>
        <v>7254</v>
      </c>
      <c r="E53" s="5">
        <f>+C53*$B$5</f>
        <v>1812.5</v>
      </c>
      <c r="F53" s="5">
        <f>+C53*$B$6</f>
        <v>8687.5</v>
      </c>
      <c r="G53" s="5">
        <f>+$B$10*B53</f>
        <v>6668.0000000000018</v>
      </c>
      <c r="H53" s="5">
        <f>+$B$15*B53</f>
        <v>55.000000000000014</v>
      </c>
      <c r="I53" s="5">
        <f>SUM(D53:H53)</f>
        <v>24477</v>
      </c>
      <c r="J53" s="5">
        <f>C53+I53</f>
        <v>149477</v>
      </c>
    </row>
    <row r="54" spans="1:10" x14ac:dyDescent="0.25">
      <c r="A54" s="2"/>
      <c r="B54" s="13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A55" s="2"/>
      <c r="B55" s="13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A56" s="11" t="s">
        <v>13</v>
      </c>
      <c r="B56" s="16">
        <f>+$G$8</f>
        <v>0.75</v>
      </c>
      <c r="C56" s="4">
        <f t="shared" ref="C56:C61" si="29">ROUND(+$G$4*B56,0)</f>
        <v>93750</v>
      </c>
      <c r="D56" s="4">
        <f>ROUND(IF($G$4&gt;=$B$16,($B$3*B56),(C56*$B$4)),0)</f>
        <v>5441</v>
      </c>
      <c r="E56" s="4">
        <f t="shared" ref="E56:E61" si="30">ROUND(+C56*$B$5,0)</f>
        <v>1359</v>
      </c>
      <c r="F56" s="4">
        <f t="shared" ref="F56" si="31">ROUND(+C56*$B$6,0)</f>
        <v>6516</v>
      </c>
      <c r="G56" s="4">
        <f t="shared" ref="G56:G61" si="32">ROUND(+$B$11*B56,0)</f>
        <v>10687</v>
      </c>
      <c r="H56" s="4">
        <f t="shared" ref="H56:H61" si="33">ROUND(+$B$15*B56,0)</f>
        <v>41</v>
      </c>
      <c r="I56" s="4">
        <f>SUM(D56:H56)</f>
        <v>24044</v>
      </c>
      <c r="J56" s="4">
        <f>C56+I56</f>
        <v>117794</v>
      </c>
    </row>
    <row r="57" spans="1:10" x14ac:dyDescent="0.25">
      <c r="A57" s="11"/>
      <c r="B57" s="16">
        <f>+$G$9</f>
        <v>0.05</v>
      </c>
      <c r="C57" s="4">
        <f t="shared" si="29"/>
        <v>6250</v>
      </c>
      <c r="D57" s="4">
        <f t="shared" ref="D57:D61" si="34">ROUND(IF($G$4&gt;=$B$16,($B$3*B57),(C57*$B$4)),0)</f>
        <v>363</v>
      </c>
      <c r="E57" s="4">
        <f t="shared" si="30"/>
        <v>91</v>
      </c>
      <c r="F57" s="4">
        <f t="shared" ref="F57:F61" si="35">ROUND(+C57*$B$6,0)</f>
        <v>434</v>
      </c>
      <c r="G57" s="4">
        <f t="shared" si="32"/>
        <v>712</v>
      </c>
      <c r="H57" s="4">
        <f t="shared" si="33"/>
        <v>3</v>
      </c>
      <c r="I57" s="4">
        <f t="shared" ref="I57:I61" si="36">SUM(D57:H57)</f>
        <v>1603</v>
      </c>
      <c r="J57" s="4">
        <f t="shared" ref="J57:J61" si="37">C57+I57</f>
        <v>7853</v>
      </c>
    </row>
    <row r="58" spans="1:10" x14ac:dyDescent="0.25">
      <c r="A58" s="11"/>
      <c r="B58" s="16">
        <f>+$G$10</f>
        <v>0.05</v>
      </c>
      <c r="C58" s="4">
        <f t="shared" si="29"/>
        <v>6250</v>
      </c>
      <c r="D58" s="4">
        <f t="shared" si="34"/>
        <v>363</v>
      </c>
      <c r="E58" s="4">
        <f t="shared" si="30"/>
        <v>91</v>
      </c>
      <c r="F58" s="4">
        <f t="shared" si="35"/>
        <v>434</v>
      </c>
      <c r="G58" s="4">
        <f t="shared" si="32"/>
        <v>712</v>
      </c>
      <c r="H58" s="4">
        <f t="shared" si="33"/>
        <v>3</v>
      </c>
      <c r="I58" s="4">
        <f t="shared" si="36"/>
        <v>1603</v>
      </c>
      <c r="J58" s="4">
        <f t="shared" si="37"/>
        <v>7853</v>
      </c>
    </row>
    <row r="59" spans="1:10" x14ac:dyDescent="0.25">
      <c r="A59" s="11"/>
      <c r="B59" s="16">
        <f>+$G$11</f>
        <v>0.05</v>
      </c>
      <c r="C59" s="4">
        <f t="shared" si="29"/>
        <v>6250</v>
      </c>
      <c r="D59" s="4">
        <f t="shared" si="34"/>
        <v>363</v>
      </c>
      <c r="E59" s="4">
        <f t="shared" si="30"/>
        <v>91</v>
      </c>
      <c r="F59" s="4">
        <f t="shared" si="35"/>
        <v>434</v>
      </c>
      <c r="G59" s="4">
        <f t="shared" si="32"/>
        <v>712</v>
      </c>
      <c r="H59" s="4">
        <f t="shared" si="33"/>
        <v>3</v>
      </c>
      <c r="I59" s="4">
        <f t="shared" si="36"/>
        <v>1603</v>
      </c>
      <c r="J59" s="4">
        <f t="shared" si="37"/>
        <v>7853</v>
      </c>
    </row>
    <row r="60" spans="1:10" x14ac:dyDescent="0.25">
      <c r="A60" s="11"/>
      <c r="B60" s="16">
        <f>+$G$12</f>
        <v>0.05</v>
      </c>
      <c r="C60" s="4">
        <f t="shared" si="29"/>
        <v>6250</v>
      </c>
      <c r="D60" s="4">
        <f t="shared" si="34"/>
        <v>363</v>
      </c>
      <c r="E60" s="4">
        <f t="shared" si="30"/>
        <v>91</v>
      </c>
      <c r="F60" s="4">
        <f t="shared" si="35"/>
        <v>434</v>
      </c>
      <c r="G60" s="4">
        <f t="shared" si="32"/>
        <v>712</v>
      </c>
      <c r="H60" s="4">
        <f t="shared" si="33"/>
        <v>3</v>
      </c>
      <c r="I60" s="4">
        <f t="shared" si="36"/>
        <v>1603</v>
      </c>
      <c r="J60" s="4">
        <f t="shared" si="37"/>
        <v>7853</v>
      </c>
    </row>
    <row r="61" spans="1:10" x14ac:dyDescent="0.25">
      <c r="A61" s="2"/>
      <c r="B61" s="16">
        <f>+$G$13</f>
        <v>0.05</v>
      </c>
      <c r="C61" s="4">
        <f t="shared" si="29"/>
        <v>6250</v>
      </c>
      <c r="D61" s="4">
        <f t="shared" si="34"/>
        <v>363</v>
      </c>
      <c r="E61" s="4">
        <f t="shared" si="30"/>
        <v>91</v>
      </c>
      <c r="F61" s="4">
        <f t="shared" si="35"/>
        <v>434</v>
      </c>
      <c r="G61" s="4">
        <f t="shared" si="32"/>
        <v>712</v>
      </c>
      <c r="H61" s="4">
        <f t="shared" si="33"/>
        <v>3</v>
      </c>
      <c r="I61" s="4">
        <f t="shared" si="36"/>
        <v>1603</v>
      </c>
      <c r="J61" s="4">
        <f t="shared" si="37"/>
        <v>7853</v>
      </c>
    </row>
    <row r="62" spans="1:10" x14ac:dyDescent="0.25">
      <c r="A62" s="2"/>
      <c r="B62" s="13">
        <f>SUM(B56:B61)</f>
        <v>1.0000000000000002</v>
      </c>
      <c r="C62" s="4">
        <f>SUM(C56:C61)</f>
        <v>125000</v>
      </c>
      <c r="D62" s="4">
        <f>SUM(D56:D61)</f>
        <v>7256</v>
      </c>
      <c r="E62" s="4">
        <f t="shared" ref="E62" si="38">SUM(E56:E61)</f>
        <v>1814</v>
      </c>
      <c r="F62" s="4">
        <f t="shared" ref="F62" si="39">SUM(F56:F61)</f>
        <v>8686</v>
      </c>
      <c r="G62" s="4">
        <f t="shared" ref="G62" si="40">SUM(G56:G61)</f>
        <v>14247</v>
      </c>
      <c r="H62" s="4">
        <f t="shared" ref="H62" si="41">SUM(H56:H61)</f>
        <v>56</v>
      </c>
      <c r="I62" s="4">
        <f t="shared" ref="I62" si="42">SUM(I56:I61)</f>
        <v>32059</v>
      </c>
      <c r="J62" s="4">
        <f t="shared" ref="J62" si="43">SUM(J56:J61)</f>
        <v>157059</v>
      </c>
    </row>
    <row r="63" spans="1:10" x14ac:dyDescent="0.25">
      <c r="A63" s="2"/>
      <c r="B63" s="13"/>
      <c r="C63" s="4"/>
      <c r="D63" s="4"/>
      <c r="E63" s="4"/>
      <c r="F63" s="4"/>
      <c r="G63" s="4"/>
      <c r="H63" s="4"/>
      <c r="I63" s="4"/>
      <c r="J63" s="4"/>
    </row>
    <row r="64" spans="1:10" s="2" customFormat="1" x14ac:dyDescent="0.25">
      <c r="B64" s="14">
        <f>+B62</f>
        <v>1.0000000000000002</v>
      </c>
      <c r="C64" s="5">
        <f>+C62</f>
        <v>125000</v>
      </c>
      <c r="D64" s="5">
        <f>ROUND(IF($G$4&gt;=$B$16,($B$3*B64),(C64*$B$4)),0)</f>
        <v>7254</v>
      </c>
      <c r="E64" s="5">
        <f>+C64*$B$5</f>
        <v>1812.5</v>
      </c>
      <c r="F64" s="5">
        <f>+C64*$B$6</f>
        <v>8687.5</v>
      </c>
      <c r="G64" s="5">
        <f>+$B$11*B64</f>
        <v>14249.360000000004</v>
      </c>
      <c r="H64" s="5">
        <f>+$B$15*B64</f>
        <v>55.000000000000014</v>
      </c>
      <c r="I64" s="5">
        <f>SUM(D64:H64)</f>
        <v>32058.360000000004</v>
      </c>
      <c r="J64" s="5">
        <f>C64+I64</f>
        <v>157058.36000000002</v>
      </c>
    </row>
    <row r="65" spans="1:10" x14ac:dyDescent="0.25">
      <c r="A65" s="2"/>
      <c r="B65" s="13"/>
      <c r="C65" s="4"/>
      <c r="D65" s="4"/>
      <c r="E65" s="4"/>
      <c r="F65" s="4"/>
      <c r="G65" s="4"/>
      <c r="H65" s="4"/>
      <c r="I65" s="4"/>
      <c r="J65" s="4"/>
    </row>
    <row r="66" spans="1:10" x14ac:dyDescent="0.25">
      <c r="A66" s="2"/>
      <c r="B66" s="13"/>
      <c r="C66" s="4"/>
      <c r="D66" s="4"/>
      <c r="E66" s="4"/>
      <c r="F66" s="4"/>
      <c r="G66" s="4"/>
      <c r="H66" s="4"/>
      <c r="I66" s="4"/>
      <c r="J66" s="4"/>
    </row>
    <row r="67" spans="1:10" x14ac:dyDescent="0.25">
      <c r="A67" s="11" t="s">
        <v>36</v>
      </c>
      <c r="B67" s="16">
        <f>+$G$8</f>
        <v>0.75</v>
      </c>
      <c r="C67" s="4">
        <f t="shared" ref="C67:C72" si="44">ROUND(+$G$4*B67,0)</f>
        <v>93750</v>
      </c>
      <c r="D67" s="4">
        <f>ROUND(IF($G$4&gt;=$B$16,($B$3*B67),(C67*$B$4)),0)</f>
        <v>5441</v>
      </c>
      <c r="E67" s="4">
        <f t="shared" ref="E67:E72" si="45">ROUND(+C67*$B$5,0)</f>
        <v>1359</v>
      </c>
      <c r="F67" s="4">
        <f t="shared" ref="F67:F72" si="46">ROUND(+C67*$B$6,0)</f>
        <v>6516</v>
      </c>
      <c r="G67" s="4">
        <f>ROUND(+$B$14*B67,0)</f>
        <v>5846</v>
      </c>
      <c r="H67" s="4">
        <f t="shared" ref="H67:H72" si="47">ROUND(+$B$15*B67,0)</f>
        <v>41</v>
      </c>
      <c r="I67" s="4">
        <f>SUM(D67:H67)</f>
        <v>19203</v>
      </c>
      <c r="J67" s="4">
        <f>C67+I67</f>
        <v>112953</v>
      </c>
    </row>
    <row r="68" spans="1:10" x14ac:dyDescent="0.25">
      <c r="A68" s="11"/>
      <c r="B68" s="16">
        <f>+$G$9</f>
        <v>0.05</v>
      </c>
      <c r="C68" s="4">
        <f t="shared" si="44"/>
        <v>6250</v>
      </c>
      <c r="D68" s="4">
        <f t="shared" ref="D68:D72" si="48">ROUND(IF($G$4&gt;=$B$16,($B$3*B68),(C68*$B$4)),0)</f>
        <v>363</v>
      </c>
      <c r="E68" s="4">
        <f t="shared" si="45"/>
        <v>91</v>
      </c>
      <c r="F68" s="4">
        <f t="shared" si="46"/>
        <v>434</v>
      </c>
      <c r="G68" s="4">
        <f t="shared" ref="G68:G72" si="49">ROUND(+$B$14*B68,0)</f>
        <v>390</v>
      </c>
      <c r="H68" s="4">
        <f t="shared" si="47"/>
        <v>3</v>
      </c>
      <c r="I68" s="4">
        <f t="shared" ref="I68:I72" si="50">SUM(D68:H68)</f>
        <v>1281</v>
      </c>
      <c r="J68" s="4">
        <f t="shared" ref="J68:J72" si="51">C68+I68</f>
        <v>7531</v>
      </c>
    </row>
    <row r="69" spans="1:10" x14ac:dyDescent="0.25">
      <c r="A69" s="11"/>
      <c r="B69" s="16">
        <f>+$G$10</f>
        <v>0.05</v>
      </c>
      <c r="C69" s="4">
        <f t="shared" si="44"/>
        <v>6250</v>
      </c>
      <c r="D69" s="4">
        <f t="shared" si="48"/>
        <v>363</v>
      </c>
      <c r="E69" s="4">
        <f t="shared" si="45"/>
        <v>91</v>
      </c>
      <c r="F69" s="4">
        <f t="shared" si="46"/>
        <v>434</v>
      </c>
      <c r="G69" s="4">
        <f t="shared" si="49"/>
        <v>390</v>
      </c>
      <c r="H69" s="4">
        <f t="shared" si="47"/>
        <v>3</v>
      </c>
      <c r="I69" s="4">
        <f t="shared" si="50"/>
        <v>1281</v>
      </c>
      <c r="J69" s="4">
        <f t="shared" si="51"/>
        <v>7531</v>
      </c>
    </row>
    <row r="70" spans="1:10" x14ac:dyDescent="0.25">
      <c r="A70" s="11"/>
      <c r="B70" s="16">
        <f>+$G$11</f>
        <v>0.05</v>
      </c>
      <c r="C70" s="4">
        <f t="shared" si="44"/>
        <v>6250</v>
      </c>
      <c r="D70" s="4">
        <f t="shared" si="48"/>
        <v>363</v>
      </c>
      <c r="E70" s="4">
        <f t="shared" si="45"/>
        <v>91</v>
      </c>
      <c r="F70" s="4">
        <f t="shared" si="46"/>
        <v>434</v>
      </c>
      <c r="G70" s="4">
        <f t="shared" si="49"/>
        <v>390</v>
      </c>
      <c r="H70" s="4">
        <f t="shared" si="47"/>
        <v>3</v>
      </c>
      <c r="I70" s="4">
        <f t="shared" si="50"/>
        <v>1281</v>
      </c>
      <c r="J70" s="4">
        <f t="shared" si="51"/>
        <v>7531</v>
      </c>
    </row>
    <row r="71" spans="1:10" x14ac:dyDescent="0.25">
      <c r="A71" s="11"/>
      <c r="B71" s="16">
        <f>+$G$12</f>
        <v>0.05</v>
      </c>
      <c r="C71" s="4">
        <f t="shared" si="44"/>
        <v>6250</v>
      </c>
      <c r="D71" s="4">
        <f t="shared" si="48"/>
        <v>363</v>
      </c>
      <c r="E71" s="4">
        <f t="shared" si="45"/>
        <v>91</v>
      </c>
      <c r="F71" s="4">
        <f t="shared" si="46"/>
        <v>434</v>
      </c>
      <c r="G71" s="4">
        <f t="shared" si="49"/>
        <v>390</v>
      </c>
      <c r="H71" s="4">
        <f t="shared" si="47"/>
        <v>3</v>
      </c>
      <c r="I71" s="4">
        <f t="shared" si="50"/>
        <v>1281</v>
      </c>
      <c r="J71" s="4">
        <f t="shared" si="51"/>
        <v>7531</v>
      </c>
    </row>
    <row r="72" spans="1:10" x14ac:dyDescent="0.25">
      <c r="A72" s="2"/>
      <c r="B72" s="16">
        <f>+$G$13</f>
        <v>0.05</v>
      </c>
      <c r="C72" s="4">
        <f t="shared" si="44"/>
        <v>6250</v>
      </c>
      <c r="D72" s="4">
        <f t="shared" si="48"/>
        <v>363</v>
      </c>
      <c r="E72" s="4">
        <f t="shared" si="45"/>
        <v>91</v>
      </c>
      <c r="F72" s="4">
        <f t="shared" si="46"/>
        <v>434</v>
      </c>
      <c r="G72" s="4">
        <f t="shared" si="49"/>
        <v>390</v>
      </c>
      <c r="H72" s="4">
        <f t="shared" si="47"/>
        <v>3</v>
      </c>
      <c r="I72" s="4">
        <f t="shared" si="50"/>
        <v>1281</v>
      </c>
      <c r="J72" s="4">
        <f t="shared" si="51"/>
        <v>7531</v>
      </c>
    </row>
    <row r="73" spans="1:10" x14ac:dyDescent="0.25">
      <c r="A73" s="2"/>
      <c r="B73" s="13">
        <f>SUM(B67:B72)</f>
        <v>1.0000000000000002</v>
      </c>
      <c r="C73" s="4">
        <f>SUM(C67:C72)</f>
        <v>125000</v>
      </c>
      <c r="D73" s="4">
        <f t="shared" ref="D73:J73" si="52">SUM(D67:D72)</f>
        <v>7256</v>
      </c>
      <c r="E73" s="4">
        <f t="shared" si="52"/>
        <v>1814</v>
      </c>
      <c r="F73" s="4">
        <f t="shared" si="52"/>
        <v>8686</v>
      </c>
      <c r="G73" s="4">
        <f t="shared" si="52"/>
        <v>7796</v>
      </c>
      <c r="H73" s="4">
        <f t="shared" si="52"/>
        <v>56</v>
      </c>
      <c r="I73" s="4">
        <f t="shared" si="52"/>
        <v>25608</v>
      </c>
      <c r="J73" s="4">
        <f t="shared" si="52"/>
        <v>150608</v>
      </c>
    </row>
    <row r="74" spans="1:10" x14ac:dyDescent="0.25">
      <c r="A74" s="2"/>
      <c r="B74" s="13"/>
      <c r="C74" s="4"/>
      <c r="D74" s="4"/>
      <c r="E74" s="4"/>
      <c r="F74" s="4"/>
      <c r="G74" s="4"/>
      <c r="H74" s="4"/>
      <c r="I74" s="4"/>
      <c r="J74" s="4"/>
    </row>
    <row r="75" spans="1:10" x14ac:dyDescent="0.25">
      <c r="A75" s="2"/>
      <c r="B75" s="14">
        <f>+B73</f>
        <v>1.0000000000000002</v>
      </c>
      <c r="C75" s="5">
        <f>+C73</f>
        <v>125000</v>
      </c>
      <c r="D75" s="5">
        <f>ROUND(IF($G$4&gt;=$B$16,($B$3*B75),(C75*$B$4)),0)</f>
        <v>7254</v>
      </c>
      <c r="E75" s="5">
        <f>+C75*$B$5</f>
        <v>1812.5</v>
      </c>
      <c r="F75" s="5">
        <f>+C75*$B$6</f>
        <v>8687.5</v>
      </c>
      <c r="G75" s="5">
        <f>+$B$14*B75</f>
        <v>7795.0000000000018</v>
      </c>
      <c r="H75" s="5">
        <f>+$B$15*B75</f>
        <v>55.000000000000014</v>
      </c>
      <c r="I75" s="5">
        <f>SUM(D75:H75)</f>
        <v>25604</v>
      </c>
      <c r="J75" s="5">
        <f>C75+I75</f>
        <v>150604</v>
      </c>
    </row>
    <row r="76" spans="1:10" x14ac:dyDescent="0.25">
      <c r="A76" s="2"/>
      <c r="B76" s="13"/>
      <c r="C76" s="4"/>
      <c r="D76" s="4"/>
      <c r="E76" s="4"/>
      <c r="F76" s="4"/>
      <c r="G76" s="4"/>
      <c r="H76" s="4"/>
      <c r="I76" s="4"/>
      <c r="J76" s="4"/>
    </row>
    <row r="77" spans="1:10" x14ac:dyDescent="0.25">
      <c r="A77" s="2"/>
      <c r="B77" s="13"/>
      <c r="C77" s="4"/>
      <c r="D77" s="4"/>
      <c r="E77" s="4"/>
      <c r="F77" s="4"/>
      <c r="G77" s="4"/>
      <c r="H77" s="4"/>
      <c r="I77" s="4"/>
      <c r="J77" s="4"/>
    </row>
    <row r="78" spans="1:10" x14ac:dyDescent="0.25">
      <c r="A78" s="12" t="s">
        <v>14</v>
      </c>
      <c r="B78" s="16">
        <f>+$G$8</f>
        <v>0.75</v>
      </c>
      <c r="C78" s="4">
        <f t="shared" ref="C78:C83" si="53">ROUND(+$G$4*B78,0)</f>
        <v>93750</v>
      </c>
      <c r="D78" s="4">
        <f>ROUND(IF($G$4&gt;=$B$16,($B$3*B78),(C78*$B$4)),0)</f>
        <v>5441</v>
      </c>
      <c r="E78" s="4">
        <f t="shared" ref="E78:E83" si="54">ROUND(+C78*$B$5,0)</f>
        <v>1359</v>
      </c>
      <c r="F78" s="4">
        <f>ROUND(+C78*$B$7,0)</f>
        <v>6881</v>
      </c>
      <c r="G78" s="4">
        <f t="shared" ref="G78:G83" si="55">ROUND(+$B$9*B78,0)</f>
        <v>0</v>
      </c>
      <c r="H78" s="4">
        <f t="shared" ref="H78:H83" si="56">ROUND(+$B$15*B78,0)</f>
        <v>41</v>
      </c>
      <c r="I78" s="4">
        <f>SUM(D78:H78)</f>
        <v>13722</v>
      </c>
      <c r="J78" s="4">
        <f>C78+I78</f>
        <v>107472</v>
      </c>
    </row>
    <row r="79" spans="1:10" x14ac:dyDescent="0.25">
      <c r="A79" s="12"/>
      <c r="B79" s="16">
        <f>+$G$9</f>
        <v>0.05</v>
      </c>
      <c r="C79" s="4">
        <f t="shared" si="53"/>
        <v>6250</v>
      </c>
      <c r="D79" s="4">
        <f t="shared" ref="D79:D83" si="57">ROUND(IF($G$4&gt;=$B$16,($B$3*B79),(C79*$B$4)),0)</f>
        <v>363</v>
      </c>
      <c r="E79" s="4">
        <f t="shared" si="54"/>
        <v>91</v>
      </c>
      <c r="F79" s="4">
        <f t="shared" ref="F79:F83" si="58">ROUND(+C79*$B$7,0)</f>
        <v>459</v>
      </c>
      <c r="G79" s="4">
        <f t="shared" si="55"/>
        <v>0</v>
      </c>
      <c r="H79" s="4">
        <f t="shared" si="56"/>
        <v>3</v>
      </c>
      <c r="I79" s="4">
        <f t="shared" ref="I79:I83" si="59">SUM(D79:H79)</f>
        <v>916</v>
      </c>
      <c r="J79" s="4">
        <f t="shared" ref="J79:J83" si="60">C79+I79</f>
        <v>7166</v>
      </c>
    </row>
    <row r="80" spans="1:10" x14ac:dyDescent="0.25">
      <c r="A80" s="12"/>
      <c r="B80" s="16">
        <f>+$G$10</f>
        <v>0.05</v>
      </c>
      <c r="C80" s="4">
        <f t="shared" si="53"/>
        <v>6250</v>
      </c>
      <c r="D80" s="4">
        <f t="shared" si="57"/>
        <v>363</v>
      </c>
      <c r="E80" s="4">
        <f t="shared" si="54"/>
        <v>91</v>
      </c>
      <c r="F80" s="4">
        <f t="shared" si="58"/>
        <v>459</v>
      </c>
      <c r="G80" s="4">
        <f t="shared" si="55"/>
        <v>0</v>
      </c>
      <c r="H80" s="4">
        <f t="shared" si="56"/>
        <v>3</v>
      </c>
      <c r="I80" s="4">
        <f t="shared" si="59"/>
        <v>916</v>
      </c>
      <c r="J80" s="4">
        <f t="shared" si="60"/>
        <v>7166</v>
      </c>
    </row>
    <row r="81" spans="1:10" x14ac:dyDescent="0.25">
      <c r="A81" s="12"/>
      <c r="B81" s="16">
        <f>+$G$11</f>
        <v>0.05</v>
      </c>
      <c r="C81" s="4">
        <f t="shared" si="53"/>
        <v>6250</v>
      </c>
      <c r="D81" s="4">
        <f t="shared" si="57"/>
        <v>363</v>
      </c>
      <c r="E81" s="4">
        <f t="shared" si="54"/>
        <v>91</v>
      </c>
      <c r="F81" s="4">
        <f t="shared" si="58"/>
        <v>459</v>
      </c>
      <c r="G81" s="4">
        <f t="shared" si="55"/>
        <v>0</v>
      </c>
      <c r="H81" s="4">
        <f t="shared" si="56"/>
        <v>3</v>
      </c>
      <c r="I81" s="4">
        <f t="shared" si="59"/>
        <v>916</v>
      </c>
      <c r="J81" s="4">
        <f t="shared" si="60"/>
        <v>7166</v>
      </c>
    </row>
    <row r="82" spans="1:10" x14ac:dyDescent="0.25">
      <c r="A82" s="12"/>
      <c r="B82" s="16">
        <f>+$G$12</f>
        <v>0.05</v>
      </c>
      <c r="C82" s="4">
        <f t="shared" si="53"/>
        <v>6250</v>
      </c>
      <c r="D82" s="4">
        <f t="shared" si="57"/>
        <v>363</v>
      </c>
      <c r="E82" s="4">
        <f t="shared" si="54"/>
        <v>91</v>
      </c>
      <c r="F82" s="4">
        <f t="shared" si="58"/>
        <v>459</v>
      </c>
      <c r="G82" s="4">
        <f t="shared" si="55"/>
        <v>0</v>
      </c>
      <c r="H82" s="4">
        <f t="shared" si="56"/>
        <v>3</v>
      </c>
      <c r="I82" s="4">
        <f t="shared" si="59"/>
        <v>916</v>
      </c>
      <c r="J82" s="4">
        <f t="shared" si="60"/>
        <v>7166</v>
      </c>
    </row>
    <row r="83" spans="1:10" x14ac:dyDescent="0.25">
      <c r="A83" s="2"/>
      <c r="B83" s="16">
        <f>+$G$13</f>
        <v>0.05</v>
      </c>
      <c r="C83" s="4">
        <f t="shared" si="53"/>
        <v>6250</v>
      </c>
      <c r="D83" s="4">
        <f t="shared" si="57"/>
        <v>363</v>
      </c>
      <c r="E83" s="4">
        <f t="shared" si="54"/>
        <v>91</v>
      </c>
      <c r="F83" s="4">
        <f t="shared" si="58"/>
        <v>459</v>
      </c>
      <c r="G83" s="4">
        <f t="shared" si="55"/>
        <v>0</v>
      </c>
      <c r="H83" s="4">
        <f t="shared" si="56"/>
        <v>3</v>
      </c>
      <c r="I83" s="4">
        <f t="shared" si="59"/>
        <v>916</v>
      </c>
      <c r="J83" s="4">
        <f t="shared" si="60"/>
        <v>7166</v>
      </c>
    </row>
    <row r="84" spans="1:10" x14ac:dyDescent="0.25">
      <c r="A84" s="2"/>
      <c r="B84" s="13">
        <f t="shared" ref="B84:J84" si="61">SUM(B78:B83)</f>
        <v>1.0000000000000002</v>
      </c>
      <c r="C84" s="4">
        <f t="shared" si="61"/>
        <v>125000</v>
      </c>
      <c r="D84" s="4">
        <f t="shared" si="61"/>
        <v>7256</v>
      </c>
      <c r="E84" s="4">
        <f t="shared" si="61"/>
        <v>1814</v>
      </c>
      <c r="F84" s="4">
        <f t="shared" si="61"/>
        <v>9176</v>
      </c>
      <c r="G84" s="4">
        <f t="shared" si="61"/>
        <v>0</v>
      </c>
      <c r="H84" s="4">
        <f t="shared" si="61"/>
        <v>56</v>
      </c>
      <c r="I84" s="4">
        <f t="shared" si="61"/>
        <v>18302</v>
      </c>
      <c r="J84" s="4">
        <f t="shared" si="61"/>
        <v>143302</v>
      </c>
    </row>
    <row r="85" spans="1:10" x14ac:dyDescent="0.25">
      <c r="A85" s="2"/>
      <c r="B85" s="13"/>
      <c r="C85" s="4"/>
      <c r="D85" s="4"/>
      <c r="E85" s="4"/>
      <c r="F85" s="4"/>
      <c r="G85" s="4"/>
      <c r="H85" s="4"/>
      <c r="I85" s="4"/>
      <c r="J85" s="4"/>
    </row>
    <row r="86" spans="1:10" s="2" customFormat="1" x14ac:dyDescent="0.25">
      <c r="B86" s="14">
        <f>+B84</f>
        <v>1.0000000000000002</v>
      </c>
      <c r="C86" s="5">
        <f>+C84</f>
        <v>125000</v>
      </c>
      <c r="D86" s="5">
        <f>ROUND(IF($G$4&gt;=$B$16,($B$3*B86),(C86*$B$4)),0)</f>
        <v>7254</v>
      </c>
      <c r="E86" s="5">
        <f>+C86*$B$5</f>
        <v>1812.5</v>
      </c>
      <c r="F86" s="5">
        <f>+C86*$B$7</f>
        <v>9175</v>
      </c>
      <c r="G86" s="5">
        <f>+$B$9*B86</f>
        <v>0</v>
      </c>
      <c r="H86" s="5">
        <f>+$B$15*B86</f>
        <v>55.000000000000014</v>
      </c>
      <c r="I86" s="5">
        <f>SUM(D86:H86)</f>
        <v>18296.5</v>
      </c>
      <c r="J86" s="5">
        <f>C86+I86</f>
        <v>143296.5</v>
      </c>
    </row>
    <row r="87" spans="1:10" x14ac:dyDescent="0.25">
      <c r="A87" s="2"/>
      <c r="B87" s="13"/>
      <c r="C87" s="4"/>
      <c r="D87" s="4"/>
      <c r="E87" s="4"/>
      <c r="F87" s="4"/>
      <c r="G87" s="4"/>
      <c r="H87" s="4"/>
      <c r="I87" s="4"/>
      <c r="J87" s="4"/>
    </row>
    <row r="88" spans="1:10" x14ac:dyDescent="0.25">
      <c r="A88" s="2"/>
      <c r="B88" s="13"/>
      <c r="C88" s="4"/>
      <c r="D88" s="4"/>
      <c r="E88" s="4"/>
      <c r="F88" s="4"/>
      <c r="G88" s="4"/>
      <c r="H88" s="4"/>
      <c r="I88" s="4"/>
      <c r="J88" s="4"/>
    </row>
    <row r="89" spans="1:10" x14ac:dyDescent="0.25">
      <c r="A89" s="12" t="s">
        <v>15</v>
      </c>
      <c r="B89" s="16">
        <f>+$G$8</f>
        <v>0.75</v>
      </c>
      <c r="C89" s="4">
        <f t="shared" ref="C89:C94" si="62">ROUND(+$G$4*B89,0)</f>
        <v>93750</v>
      </c>
      <c r="D89" s="4">
        <f>ROUND(IF($G$4&gt;=$B$16,($B$3*B89),(C89*$B$4)),0)</f>
        <v>5441</v>
      </c>
      <c r="E89" s="4">
        <f t="shared" ref="E89:E94" si="63">ROUND(+C89*$B$5,0)</f>
        <v>1359</v>
      </c>
      <c r="F89" s="4">
        <f>ROUND(+C89*$B$7,0)</f>
        <v>6881</v>
      </c>
      <c r="G89" s="4">
        <f t="shared" ref="G89:G94" si="64">ROUND(+$B$10*B89,0)</f>
        <v>5001</v>
      </c>
      <c r="H89" s="4">
        <f t="shared" ref="H89:H94" si="65">ROUND(+$B$15*B89,0)</f>
        <v>41</v>
      </c>
      <c r="I89" s="4">
        <f>SUM(D89:H89)</f>
        <v>18723</v>
      </c>
      <c r="J89" s="4">
        <f>C89+I89</f>
        <v>112473</v>
      </c>
    </row>
    <row r="90" spans="1:10" x14ac:dyDescent="0.25">
      <c r="A90" s="12"/>
      <c r="B90" s="16">
        <f>+$G$9</f>
        <v>0.05</v>
      </c>
      <c r="C90" s="4">
        <f t="shared" si="62"/>
        <v>6250</v>
      </c>
      <c r="D90" s="4">
        <f t="shared" ref="D90:D94" si="66">ROUND(IF($G$4&gt;=$B$16,($B$3*B90),(C90*$B$4)),0)</f>
        <v>363</v>
      </c>
      <c r="E90" s="4">
        <f t="shared" si="63"/>
        <v>91</v>
      </c>
      <c r="F90" s="4">
        <f t="shared" ref="F90:F94" si="67">ROUND(+C90*$B$7,0)</f>
        <v>459</v>
      </c>
      <c r="G90" s="4">
        <f t="shared" si="64"/>
        <v>333</v>
      </c>
      <c r="H90" s="4">
        <f t="shared" si="65"/>
        <v>3</v>
      </c>
      <c r="I90" s="4">
        <f t="shared" ref="I90:I94" si="68">SUM(D90:H90)</f>
        <v>1249</v>
      </c>
      <c r="J90" s="4">
        <f t="shared" ref="J90:J94" si="69">C90+I90</f>
        <v>7499</v>
      </c>
    </row>
    <row r="91" spans="1:10" x14ac:dyDescent="0.25">
      <c r="A91" s="12"/>
      <c r="B91" s="16">
        <f>+$G$10</f>
        <v>0.05</v>
      </c>
      <c r="C91" s="4">
        <f t="shared" si="62"/>
        <v>6250</v>
      </c>
      <c r="D91" s="4">
        <f t="shared" si="66"/>
        <v>363</v>
      </c>
      <c r="E91" s="4">
        <f t="shared" si="63"/>
        <v>91</v>
      </c>
      <c r="F91" s="4">
        <f t="shared" si="67"/>
        <v>459</v>
      </c>
      <c r="G91" s="4">
        <f t="shared" si="64"/>
        <v>333</v>
      </c>
      <c r="H91" s="4">
        <f t="shared" si="65"/>
        <v>3</v>
      </c>
      <c r="I91" s="4">
        <f t="shared" si="68"/>
        <v>1249</v>
      </c>
      <c r="J91" s="4">
        <f t="shared" si="69"/>
        <v>7499</v>
      </c>
    </row>
    <row r="92" spans="1:10" x14ac:dyDescent="0.25">
      <c r="A92" s="12"/>
      <c r="B92" s="16">
        <f>+$G$11</f>
        <v>0.05</v>
      </c>
      <c r="C92" s="4">
        <f t="shared" si="62"/>
        <v>6250</v>
      </c>
      <c r="D92" s="4">
        <f t="shared" si="66"/>
        <v>363</v>
      </c>
      <c r="E92" s="4">
        <f t="shared" si="63"/>
        <v>91</v>
      </c>
      <c r="F92" s="4">
        <f t="shared" si="67"/>
        <v>459</v>
      </c>
      <c r="G92" s="4">
        <f t="shared" si="64"/>
        <v>333</v>
      </c>
      <c r="H92" s="4">
        <f t="shared" si="65"/>
        <v>3</v>
      </c>
      <c r="I92" s="4">
        <f t="shared" si="68"/>
        <v>1249</v>
      </c>
      <c r="J92" s="4">
        <f t="shared" si="69"/>
        <v>7499</v>
      </c>
    </row>
    <row r="93" spans="1:10" x14ac:dyDescent="0.25">
      <c r="A93" s="12"/>
      <c r="B93" s="16">
        <f>+$G$12</f>
        <v>0.05</v>
      </c>
      <c r="C93" s="4">
        <f t="shared" si="62"/>
        <v>6250</v>
      </c>
      <c r="D93" s="4">
        <f t="shared" si="66"/>
        <v>363</v>
      </c>
      <c r="E93" s="4">
        <f t="shared" si="63"/>
        <v>91</v>
      </c>
      <c r="F93" s="4">
        <f t="shared" si="67"/>
        <v>459</v>
      </c>
      <c r="G93" s="4">
        <f t="shared" si="64"/>
        <v>333</v>
      </c>
      <c r="H93" s="4">
        <f t="shared" si="65"/>
        <v>3</v>
      </c>
      <c r="I93" s="4">
        <f t="shared" si="68"/>
        <v>1249</v>
      </c>
      <c r="J93" s="4">
        <f t="shared" si="69"/>
        <v>7499</v>
      </c>
    </row>
    <row r="94" spans="1:10" x14ac:dyDescent="0.25">
      <c r="A94" s="2"/>
      <c r="B94" s="16">
        <f>+$G$13</f>
        <v>0.05</v>
      </c>
      <c r="C94" s="4">
        <f t="shared" si="62"/>
        <v>6250</v>
      </c>
      <c r="D94" s="4">
        <f t="shared" si="66"/>
        <v>363</v>
      </c>
      <c r="E94" s="4">
        <f t="shared" si="63"/>
        <v>91</v>
      </c>
      <c r="F94" s="4">
        <f t="shared" si="67"/>
        <v>459</v>
      </c>
      <c r="G94" s="4">
        <f t="shared" si="64"/>
        <v>333</v>
      </c>
      <c r="H94" s="4">
        <f t="shared" si="65"/>
        <v>3</v>
      </c>
      <c r="I94" s="4">
        <f t="shared" si="68"/>
        <v>1249</v>
      </c>
      <c r="J94" s="4">
        <f t="shared" si="69"/>
        <v>7499</v>
      </c>
    </row>
    <row r="95" spans="1:10" x14ac:dyDescent="0.25">
      <c r="A95" s="2"/>
      <c r="B95" s="13">
        <f>SUM(B89:B94)</f>
        <v>1.0000000000000002</v>
      </c>
      <c r="C95" s="4">
        <f>SUM(C89:C94)</f>
        <v>125000</v>
      </c>
      <c r="D95" s="4">
        <f t="shared" ref="D95" si="70">SUM(D89:D94)</f>
        <v>7256</v>
      </c>
      <c r="E95" s="4">
        <f t="shared" ref="E95" si="71">SUM(E89:E94)</f>
        <v>1814</v>
      </c>
      <c r="F95" s="4">
        <f t="shared" ref="F95" si="72">SUM(F89:F94)</f>
        <v>9176</v>
      </c>
      <c r="G95" s="4">
        <f t="shared" ref="G95" si="73">SUM(G89:G94)</f>
        <v>6666</v>
      </c>
      <c r="H95" s="4">
        <f t="shared" ref="H95" si="74">SUM(H89:H94)</f>
        <v>56</v>
      </c>
      <c r="I95" s="4">
        <f t="shared" ref="I95" si="75">SUM(I89:I94)</f>
        <v>24968</v>
      </c>
      <c r="J95" s="4">
        <f t="shared" ref="J95" si="76">SUM(J89:J94)</f>
        <v>149968</v>
      </c>
    </row>
    <row r="96" spans="1:10" x14ac:dyDescent="0.25">
      <c r="A96" s="2"/>
      <c r="B96" s="13"/>
      <c r="C96" s="4"/>
      <c r="D96" s="4"/>
      <c r="E96" s="4"/>
      <c r="F96" s="4"/>
      <c r="G96" s="4"/>
      <c r="H96" s="4"/>
      <c r="I96" s="4"/>
      <c r="J96" s="4"/>
    </row>
    <row r="97" spans="1:10" s="2" customFormat="1" x14ac:dyDescent="0.25">
      <c r="B97" s="14">
        <f>+B95</f>
        <v>1.0000000000000002</v>
      </c>
      <c r="C97" s="5">
        <f>+C95</f>
        <v>125000</v>
      </c>
      <c r="D97" s="5">
        <f>ROUND(IF($G$4&gt;=$B$16,($B$3*B97),(C97*$B$4)),0)</f>
        <v>7254</v>
      </c>
      <c r="E97" s="5">
        <f>+C97*$B$5</f>
        <v>1812.5</v>
      </c>
      <c r="F97" s="5">
        <f>+C97*$B$7</f>
        <v>9175</v>
      </c>
      <c r="G97" s="5">
        <f>+$B$10*B97</f>
        <v>6668.0000000000018</v>
      </c>
      <c r="H97" s="5">
        <f>+$B$15*B97</f>
        <v>55.000000000000014</v>
      </c>
      <c r="I97" s="5">
        <f>SUM(D97:H97)</f>
        <v>24964.5</v>
      </c>
      <c r="J97" s="5">
        <f>C97+I97</f>
        <v>149964.5</v>
      </c>
    </row>
    <row r="98" spans="1:10" x14ac:dyDescent="0.25">
      <c r="A98" s="2"/>
      <c r="B98" s="13"/>
      <c r="C98" s="4"/>
      <c r="D98" s="4"/>
      <c r="E98" s="4"/>
      <c r="F98" s="4"/>
      <c r="G98" s="4"/>
      <c r="H98" s="4"/>
      <c r="I98" s="4"/>
      <c r="J98" s="4"/>
    </row>
    <row r="99" spans="1:10" x14ac:dyDescent="0.25">
      <c r="A99" s="2"/>
      <c r="B99" s="13"/>
      <c r="C99" s="4"/>
      <c r="D99" s="4"/>
      <c r="E99" s="4"/>
      <c r="F99" s="4"/>
      <c r="G99" s="4"/>
      <c r="H99" s="4"/>
      <c r="I99" s="4"/>
      <c r="J99" s="4"/>
    </row>
    <row r="100" spans="1:10" x14ac:dyDescent="0.25">
      <c r="A100" s="12" t="s">
        <v>16</v>
      </c>
      <c r="B100" s="16">
        <f>+$G$8</f>
        <v>0.75</v>
      </c>
      <c r="C100" s="4">
        <f t="shared" ref="C100:C105" si="77">ROUND(+$G$4*B100,0)</f>
        <v>93750</v>
      </c>
      <c r="D100" s="4">
        <f>ROUND(IF($G$4&gt;=$B$16,($B$3*B100),(C100*$B$4)),0)</f>
        <v>5441</v>
      </c>
      <c r="E100" s="4">
        <f t="shared" ref="E100:E105" si="78">ROUND(+C100*$B$5,0)</f>
        <v>1359</v>
      </c>
      <c r="F100" s="4">
        <f>ROUND(+C100*$B$7,0)</f>
        <v>6881</v>
      </c>
      <c r="G100" s="4">
        <f t="shared" ref="G100:G105" si="79">ROUND(+$B$11*B100,0)</f>
        <v>10687</v>
      </c>
      <c r="H100" s="4">
        <f t="shared" ref="H100:H105" si="80">ROUND(+$B$15*B100,0)</f>
        <v>41</v>
      </c>
      <c r="I100" s="4">
        <f>SUM(D100:H100)</f>
        <v>24409</v>
      </c>
      <c r="J100" s="4">
        <f>C100+I100</f>
        <v>118159</v>
      </c>
    </row>
    <row r="101" spans="1:10" x14ac:dyDescent="0.25">
      <c r="A101" s="12"/>
      <c r="B101" s="16">
        <f>+$G$9</f>
        <v>0.05</v>
      </c>
      <c r="C101" s="4">
        <f t="shared" si="77"/>
        <v>6250</v>
      </c>
      <c r="D101" s="4">
        <f t="shared" ref="D101:D105" si="81">ROUND(IF($G$4&gt;=$B$16,($B$3*B101),(C101*$B$4)),0)</f>
        <v>363</v>
      </c>
      <c r="E101" s="4">
        <f t="shared" si="78"/>
        <v>91</v>
      </c>
      <c r="F101" s="4">
        <f t="shared" ref="F101:F105" si="82">ROUND(+C101*$B$7,0)</f>
        <v>459</v>
      </c>
      <c r="G101" s="4">
        <f t="shared" si="79"/>
        <v>712</v>
      </c>
      <c r="H101" s="4">
        <f t="shared" si="80"/>
        <v>3</v>
      </c>
      <c r="I101" s="4">
        <f t="shared" ref="I101:I105" si="83">SUM(D101:H101)</f>
        <v>1628</v>
      </c>
      <c r="J101" s="4">
        <f t="shared" ref="J101:J105" si="84">C101+I101</f>
        <v>7878</v>
      </c>
    </row>
    <row r="102" spans="1:10" x14ac:dyDescent="0.25">
      <c r="A102" s="12"/>
      <c r="B102" s="16">
        <f>+$G$10</f>
        <v>0.05</v>
      </c>
      <c r="C102" s="4">
        <f t="shared" si="77"/>
        <v>6250</v>
      </c>
      <c r="D102" s="4">
        <f t="shared" si="81"/>
        <v>363</v>
      </c>
      <c r="E102" s="4">
        <f t="shared" si="78"/>
        <v>91</v>
      </c>
      <c r="F102" s="4">
        <f t="shared" si="82"/>
        <v>459</v>
      </c>
      <c r="G102" s="4">
        <f t="shared" si="79"/>
        <v>712</v>
      </c>
      <c r="H102" s="4">
        <f t="shared" si="80"/>
        <v>3</v>
      </c>
      <c r="I102" s="4">
        <f t="shared" si="83"/>
        <v>1628</v>
      </c>
      <c r="J102" s="4">
        <f t="shared" si="84"/>
        <v>7878</v>
      </c>
    </row>
    <row r="103" spans="1:10" x14ac:dyDescent="0.25">
      <c r="A103" s="12"/>
      <c r="B103" s="16">
        <f>+$G$11</f>
        <v>0.05</v>
      </c>
      <c r="C103" s="4">
        <f t="shared" si="77"/>
        <v>6250</v>
      </c>
      <c r="D103" s="4">
        <f t="shared" si="81"/>
        <v>363</v>
      </c>
      <c r="E103" s="4">
        <f t="shared" si="78"/>
        <v>91</v>
      </c>
      <c r="F103" s="4">
        <f t="shared" si="82"/>
        <v>459</v>
      </c>
      <c r="G103" s="4">
        <f t="shared" si="79"/>
        <v>712</v>
      </c>
      <c r="H103" s="4">
        <f t="shared" si="80"/>
        <v>3</v>
      </c>
      <c r="I103" s="4">
        <f t="shared" si="83"/>
        <v>1628</v>
      </c>
      <c r="J103" s="4">
        <f t="shared" si="84"/>
        <v>7878</v>
      </c>
    </row>
    <row r="104" spans="1:10" x14ac:dyDescent="0.25">
      <c r="A104" s="12"/>
      <c r="B104" s="16">
        <f>+$G$12</f>
        <v>0.05</v>
      </c>
      <c r="C104" s="4">
        <f t="shared" si="77"/>
        <v>6250</v>
      </c>
      <c r="D104" s="4">
        <f t="shared" si="81"/>
        <v>363</v>
      </c>
      <c r="E104" s="4">
        <f t="shared" si="78"/>
        <v>91</v>
      </c>
      <c r="F104" s="4">
        <f t="shared" si="82"/>
        <v>459</v>
      </c>
      <c r="G104" s="4">
        <f t="shared" si="79"/>
        <v>712</v>
      </c>
      <c r="H104" s="4">
        <f t="shared" si="80"/>
        <v>3</v>
      </c>
      <c r="I104" s="4">
        <f t="shared" si="83"/>
        <v>1628</v>
      </c>
      <c r="J104" s="4">
        <f t="shared" si="84"/>
        <v>7878</v>
      </c>
    </row>
    <row r="105" spans="1:10" x14ac:dyDescent="0.25">
      <c r="A105" s="2"/>
      <c r="B105" s="16">
        <f>+$G$13</f>
        <v>0.05</v>
      </c>
      <c r="C105" s="4">
        <f t="shared" si="77"/>
        <v>6250</v>
      </c>
      <c r="D105" s="4">
        <f t="shared" si="81"/>
        <v>363</v>
      </c>
      <c r="E105" s="4">
        <f t="shared" si="78"/>
        <v>91</v>
      </c>
      <c r="F105" s="4">
        <f t="shared" si="82"/>
        <v>459</v>
      </c>
      <c r="G105" s="4">
        <f t="shared" si="79"/>
        <v>712</v>
      </c>
      <c r="H105" s="4">
        <f t="shared" si="80"/>
        <v>3</v>
      </c>
      <c r="I105" s="4">
        <f t="shared" si="83"/>
        <v>1628</v>
      </c>
      <c r="J105" s="4">
        <f t="shared" si="84"/>
        <v>7878</v>
      </c>
    </row>
    <row r="106" spans="1:10" x14ac:dyDescent="0.25">
      <c r="A106" s="2"/>
      <c r="B106" s="13">
        <f>SUM(B100:B105)</f>
        <v>1.0000000000000002</v>
      </c>
      <c r="C106" s="4">
        <f>SUM(C100:C105)</f>
        <v>125000</v>
      </c>
      <c r="D106" s="4">
        <f t="shared" ref="D106" si="85">SUM(D100:D105)</f>
        <v>7256</v>
      </c>
      <c r="E106" s="4">
        <f t="shared" ref="E106" si="86">SUM(E100:E105)</f>
        <v>1814</v>
      </c>
      <c r="F106" s="4">
        <f t="shared" ref="F106" si="87">SUM(F100:F105)</f>
        <v>9176</v>
      </c>
      <c r="G106" s="4">
        <f t="shared" ref="G106" si="88">SUM(G100:G105)</f>
        <v>14247</v>
      </c>
      <c r="H106" s="4">
        <f t="shared" ref="H106" si="89">SUM(H100:H105)</f>
        <v>56</v>
      </c>
      <c r="I106" s="4">
        <f t="shared" ref="I106" si="90">SUM(I100:I105)</f>
        <v>32549</v>
      </c>
      <c r="J106" s="4">
        <f t="shared" ref="J106" si="91">SUM(J100:J105)</f>
        <v>157549</v>
      </c>
    </row>
    <row r="107" spans="1:10" x14ac:dyDescent="0.25">
      <c r="A107" s="2"/>
      <c r="B107" s="13"/>
      <c r="C107" s="4"/>
      <c r="D107" s="4"/>
      <c r="E107" s="4"/>
      <c r="F107" s="4"/>
      <c r="G107" s="4"/>
      <c r="H107" s="4"/>
      <c r="I107" s="4"/>
      <c r="J107" s="4"/>
    </row>
    <row r="108" spans="1:10" s="2" customFormat="1" x14ac:dyDescent="0.25">
      <c r="B108" s="14">
        <f>+B106</f>
        <v>1.0000000000000002</v>
      </c>
      <c r="C108" s="5">
        <f>+C106</f>
        <v>125000</v>
      </c>
      <c r="D108" s="5">
        <f>ROUND(IF($G$4&gt;=$B$16,($B$3*B108),(C108*$B$4)),0)</f>
        <v>7254</v>
      </c>
      <c r="E108" s="5">
        <f>+C108*$B$5</f>
        <v>1812.5</v>
      </c>
      <c r="F108" s="5">
        <f>+C108*$B$7</f>
        <v>9175</v>
      </c>
      <c r="G108" s="5">
        <f>+$B$11*B108</f>
        <v>14249.360000000004</v>
      </c>
      <c r="H108" s="5">
        <f>+$B$15*B108</f>
        <v>55.000000000000014</v>
      </c>
      <c r="I108" s="5">
        <f>SUM(D108:H108)</f>
        <v>32545.860000000004</v>
      </c>
      <c r="J108" s="5">
        <f>C108+I108</f>
        <v>157545.86000000002</v>
      </c>
    </row>
    <row r="109" spans="1:10" x14ac:dyDescent="0.25">
      <c r="A109" s="2"/>
      <c r="C109" s="4"/>
      <c r="D109" s="4"/>
      <c r="E109" s="4"/>
      <c r="F109" s="4"/>
      <c r="G109" s="4"/>
      <c r="H109" s="4"/>
      <c r="I109" s="4"/>
      <c r="J109" s="4"/>
    </row>
    <row r="110" spans="1:10" x14ac:dyDescent="0.25">
      <c r="A110" s="2"/>
      <c r="C110" s="4"/>
      <c r="D110" s="4"/>
      <c r="E110" s="4"/>
      <c r="F110" s="4"/>
      <c r="G110" s="4"/>
      <c r="H110" s="4"/>
      <c r="I110" s="4"/>
      <c r="J110" s="4"/>
    </row>
    <row r="111" spans="1:10" x14ac:dyDescent="0.25">
      <c r="A111" s="12" t="s">
        <v>37</v>
      </c>
      <c r="B111" s="16">
        <f>+$G$8</f>
        <v>0.75</v>
      </c>
      <c r="C111" s="4">
        <f t="shared" ref="C111:C116" si="92">ROUND(+$G$4*B111,0)</f>
        <v>93750</v>
      </c>
      <c r="D111" s="4">
        <f>ROUND(IF($G$4&gt;=$B$16,($B$3*B111),(C111*$B$4)),0)</f>
        <v>5441</v>
      </c>
      <c r="E111" s="4">
        <f t="shared" ref="E111:E116" si="93">ROUND(+C111*$B$5,0)</f>
        <v>1359</v>
      </c>
      <c r="F111" s="4">
        <f>ROUND(+C111*$B$7,0)</f>
        <v>6881</v>
      </c>
      <c r="G111" s="4">
        <f>ROUND(+$B$14*B111,0)</f>
        <v>5846</v>
      </c>
      <c r="H111" s="4">
        <f t="shared" ref="H111:H116" si="94">ROUND(+$B$15*B111,0)</f>
        <v>41</v>
      </c>
      <c r="I111" s="4">
        <f>SUM(D111:H111)</f>
        <v>19568</v>
      </c>
      <c r="J111" s="4">
        <f>C111+I111</f>
        <v>113318</v>
      </c>
    </row>
    <row r="112" spans="1:10" x14ac:dyDescent="0.25">
      <c r="A112" s="12"/>
      <c r="B112" s="16">
        <f>+$G$9</f>
        <v>0.05</v>
      </c>
      <c r="C112" s="4">
        <f t="shared" si="92"/>
        <v>6250</v>
      </c>
      <c r="D112" s="4">
        <f t="shared" ref="D112:D116" si="95">ROUND(IF($G$4&gt;=$B$16,($B$3*B112),(C112*$B$4)),0)</f>
        <v>363</v>
      </c>
      <c r="E112" s="4">
        <f t="shared" si="93"/>
        <v>91</v>
      </c>
      <c r="F112" s="4">
        <f t="shared" ref="F112:F116" si="96">ROUND(+C112*$B$7,0)</f>
        <v>459</v>
      </c>
      <c r="G112" s="4">
        <f t="shared" ref="G112:G116" si="97">ROUND(+$B$14*B112,0)</f>
        <v>390</v>
      </c>
      <c r="H112" s="4">
        <f t="shared" si="94"/>
        <v>3</v>
      </c>
      <c r="I112" s="4">
        <f t="shared" ref="I112:I116" si="98">SUM(D112:H112)</f>
        <v>1306</v>
      </c>
      <c r="J112" s="4">
        <f t="shared" ref="J112:J116" si="99">C112+I112</f>
        <v>7556</v>
      </c>
    </row>
    <row r="113" spans="1:10" x14ac:dyDescent="0.25">
      <c r="A113" s="12"/>
      <c r="B113" s="16">
        <f>+$G$10</f>
        <v>0.05</v>
      </c>
      <c r="C113" s="4">
        <f t="shared" si="92"/>
        <v>6250</v>
      </c>
      <c r="D113" s="4">
        <f t="shared" si="95"/>
        <v>363</v>
      </c>
      <c r="E113" s="4">
        <f t="shared" si="93"/>
        <v>91</v>
      </c>
      <c r="F113" s="4">
        <f t="shared" si="96"/>
        <v>459</v>
      </c>
      <c r="G113" s="4">
        <f t="shared" si="97"/>
        <v>390</v>
      </c>
      <c r="H113" s="4">
        <f t="shared" si="94"/>
        <v>3</v>
      </c>
      <c r="I113" s="4">
        <f t="shared" si="98"/>
        <v>1306</v>
      </c>
      <c r="J113" s="4">
        <f t="shared" si="99"/>
        <v>7556</v>
      </c>
    </row>
    <row r="114" spans="1:10" x14ac:dyDescent="0.25">
      <c r="A114" s="12"/>
      <c r="B114" s="16">
        <f>+$G$11</f>
        <v>0.05</v>
      </c>
      <c r="C114" s="4">
        <f t="shared" si="92"/>
        <v>6250</v>
      </c>
      <c r="D114" s="4">
        <f t="shared" si="95"/>
        <v>363</v>
      </c>
      <c r="E114" s="4">
        <f t="shared" si="93"/>
        <v>91</v>
      </c>
      <c r="F114" s="4">
        <f t="shared" si="96"/>
        <v>459</v>
      </c>
      <c r="G114" s="4">
        <f t="shared" si="97"/>
        <v>390</v>
      </c>
      <c r="H114" s="4">
        <f t="shared" si="94"/>
        <v>3</v>
      </c>
      <c r="I114" s="4">
        <f t="shared" si="98"/>
        <v>1306</v>
      </c>
      <c r="J114" s="4">
        <f t="shared" si="99"/>
        <v>7556</v>
      </c>
    </row>
    <row r="115" spans="1:10" x14ac:dyDescent="0.25">
      <c r="A115" s="12"/>
      <c r="B115" s="16">
        <f>+$G$12</f>
        <v>0.05</v>
      </c>
      <c r="C115" s="4">
        <f t="shared" si="92"/>
        <v>6250</v>
      </c>
      <c r="D115" s="4">
        <f t="shared" si="95"/>
        <v>363</v>
      </c>
      <c r="E115" s="4">
        <f t="shared" si="93"/>
        <v>91</v>
      </c>
      <c r="F115" s="4">
        <f t="shared" si="96"/>
        <v>459</v>
      </c>
      <c r="G115" s="4">
        <f t="shared" si="97"/>
        <v>390</v>
      </c>
      <c r="H115" s="4">
        <f t="shared" si="94"/>
        <v>3</v>
      </c>
      <c r="I115" s="4">
        <f t="shared" si="98"/>
        <v>1306</v>
      </c>
      <c r="J115" s="4">
        <f t="shared" si="99"/>
        <v>7556</v>
      </c>
    </row>
    <row r="116" spans="1:10" x14ac:dyDescent="0.25">
      <c r="A116" s="2"/>
      <c r="B116" s="16">
        <f>+$G$13</f>
        <v>0.05</v>
      </c>
      <c r="C116" s="4">
        <f t="shared" si="92"/>
        <v>6250</v>
      </c>
      <c r="D116" s="4">
        <f t="shared" si="95"/>
        <v>363</v>
      </c>
      <c r="E116" s="4">
        <f t="shared" si="93"/>
        <v>91</v>
      </c>
      <c r="F116" s="4">
        <f t="shared" si="96"/>
        <v>459</v>
      </c>
      <c r="G116" s="4">
        <f t="shared" si="97"/>
        <v>390</v>
      </c>
      <c r="H116" s="4">
        <f t="shared" si="94"/>
        <v>3</v>
      </c>
      <c r="I116" s="4">
        <f t="shared" si="98"/>
        <v>1306</v>
      </c>
      <c r="J116" s="4">
        <f t="shared" si="99"/>
        <v>7556</v>
      </c>
    </row>
    <row r="117" spans="1:10" x14ac:dyDescent="0.25">
      <c r="A117" s="2"/>
      <c r="B117" s="13">
        <f>SUM(B111:B116)</f>
        <v>1.0000000000000002</v>
      </c>
      <c r="C117" s="4">
        <f>SUM(C111:C116)</f>
        <v>125000</v>
      </c>
      <c r="D117" s="4">
        <f t="shared" ref="D117:J117" si="100">SUM(D111:D116)</f>
        <v>7256</v>
      </c>
      <c r="E117" s="4">
        <f t="shared" si="100"/>
        <v>1814</v>
      </c>
      <c r="F117" s="4">
        <f t="shared" si="100"/>
        <v>9176</v>
      </c>
      <c r="G117" s="4">
        <f t="shared" si="100"/>
        <v>7796</v>
      </c>
      <c r="H117" s="4">
        <f t="shared" si="100"/>
        <v>56</v>
      </c>
      <c r="I117" s="4">
        <f t="shared" si="100"/>
        <v>26098</v>
      </c>
      <c r="J117" s="4">
        <f t="shared" si="100"/>
        <v>151098</v>
      </c>
    </row>
    <row r="118" spans="1:10" x14ac:dyDescent="0.25">
      <c r="A118" s="2"/>
      <c r="B118" s="13"/>
      <c r="C118" s="4"/>
      <c r="D118" s="4"/>
      <c r="E118" s="4"/>
      <c r="F118" s="4"/>
      <c r="G118" s="4"/>
      <c r="H118" s="4"/>
      <c r="I118" s="4"/>
      <c r="J118" s="4"/>
    </row>
    <row r="119" spans="1:10" x14ac:dyDescent="0.25">
      <c r="A119" s="2"/>
      <c r="B119" s="14">
        <f>+B117</f>
        <v>1.0000000000000002</v>
      </c>
      <c r="C119" s="5">
        <f>+C117</f>
        <v>125000</v>
      </c>
      <c r="D119" s="5">
        <f>ROUND(IF($G$4&gt;=$B$16,($B$3*B119),(C119*$B$4)),0)</f>
        <v>7254</v>
      </c>
      <c r="E119" s="5">
        <f>+C119*$B$5</f>
        <v>1812.5</v>
      </c>
      <c r="F119" s="5">
        <f>+C119*$B$7</f>
        <v>9175</v>
      </c>
      <c r="G119" s="5">
        <f>+$B$14*B119</f>
        <v>7795.0000000000018</v>
      </c>
      <c r="H119" s="5">
        <f>+$B$15*B119</f>
        <v>55.000000000000014</v>
      </c>
      <c r="I119" s="5">
        <f>SUM(D119:H119)</f>
        <v>26091.5</v>
      </c>
      <c r="J119" s="5">
        <f>C119+I119</f>
        <v>151091.5</v>
      </c>
    </row>
  </sheetData>
  <sheetProtection password="E22C" sheet="1" objects="1" scenarios="1" selectLockedCells="1"/>
  <mergeCells count="2">
    <mergeCell ref="A1:J1"/>
    <mergeCell ref="B2:G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20"/>
  <sheetViews>
    <sheetView workbookViewId="0">
      <pane ySplit="18" topLeftCell="A19" activePane="bottomLeft" state="frozen"/>
      <selection pane="bottomLeft" activeCell="D24" sqref="D24"/>
    </sheetView>
  </sheetViews>
  <sheetFormatPr defaultRowHeight="15" x14ac:dyDescent="0.25"/>
  <cols>
    <col min="1" max="1" width="43.85546875" bestFit="1" customWidth="1"/>
    <col min="2" max="2" width="13.85546875" customWidth="1"/>
    <col min="3" max="3" width="8.28515625" bestFit="1" customWidth="1"/>
    <col min="4" max="4" width="9.28515625" customWidth="1"/>
    <col min="5" max="5" width="9.42578125" customWidth="1"/>
    <col min="6" max="6" width="13.28515625" customWidth="1"/>
    <col min="7" max="7" width="12.7109375" customWidth="1"/>
    <col min="8" max="8" width="8.85546875" customWidth="1"/>
    <col min="9" max="9" width="5.140625" customWidth="1"/>
    <col min="10" max="10" width="11.42578125" bestFit="1" customWidth="1"/>
  </cols>
  <sheetData>
    <row r="1" spans="1:10" ht="36" customHeight="1" x14ac:dyDescent="0.55000000000000004">
      <c r="A1" s="34" t="s">
        <v>22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45" customHeight="1" x14ac:dyDescent="0.55000000000000004">
      <c r="A2" s="23"/>
      <c r="B2" s="35" t="s">
        <v>38</v>
      </c>
      <c r="C2" s="36"/>
      <c r="D2" s="36"/>
      <c r="E2" s="36"/>
      <c r="F2" s="36"/>
      <c r="G2" s="36"/>
      <c r="H2" s="23"/>
      <c r="I2" s="23"/>
      <c r="J2" s="23"/>
    </row>
    <row r="3" spans="1:10" ht="21" customHeight="1" x14ac:dyDescent="0.55000000000000004">
      <c r="A3" s="21" t="s">
        <v>33</v>
      </c>
      <c r="B3" s="22">
        <f>117000*0.062</f>
        <v>7254</v>
      </c>
      <c r="C3" s="20"/>
      <c r="D3" s="17"/>
      <c r="E3" s="17"/>
      <c r="F3" s="15"/>
      <c r="G3" s="15"/>
      <c r="H3" s="15"/>
      <c r="I3" s="15"/>
      <c r="J3" s="15"/>
    </row>
    <row r="4" spans="1:10" x14ac:dyDescent="0.25">
      <c r="A4" s="8" t="s">
        <v>17</v>
      </c>
      <c r="B4" s="16">
        <v>6.2E-2</v>
      </c>
      <c r="F4" t="s">
        <v>25</v>
      </c>
      <c r="G4" s="27">
        <v>125000</v>
      </c>
    </row>
    <row r="5" spans="1:10" x14ac:dyDescent="0.25">
      <c r="A5" s="8" t="s">
        <v>18</v>
      </c>
      <c r="B5" s="8">
        <v>1.4500000000000001E-2</v>
      </c>
      <c r="F5" t="s">
        <v>29</v>
      </c>
      <c r="G5" s="28">
        <v>1</v>
      </c>
    </row>
    <row r="6" spans="1:10" x14ac:dyDescent="0.25">
      <c r="A6" s="8" t="s">
        <v>19</v>
      </c>
      <c r="B6" s="8">
        <v>0.18310000000000001</v>
      </c>
    </row>
    <row r="7" spans="1:10" x14ac:dyDescent="0.25">
      <c r="A7" s="8" t="s">
        <v>20</v>
      </c>
      <c r="B7" s="8">
        <v>0.18310000000000001</v>
      </c>
      <c r="F7" t="s">
        <v>26</v>
      </c>
      <c r="G7" t="s">
        <v>27</v>
      </c>
    </row>
    <row r="8" spans="1:10" x14ac:dyDescent="0.25">
      <c r="A8" s="8" t="s">
        <v>3</v>
      </c>
      <c r="B8" s="8">
        <v>4.0000000000000002E-4</v>
      </c>
      <c r="F8" s="29">
        <v>2570</v>
      </c>
      <c r="G8" s="30">
        <v>0.75</v>
      </c>
    </row>
    <row r="9" spans="1:10" x14ac:dyDescent="0.25">
      <c r="A9" s="8" t="s">
        <v>10</v>
      </c>
      <c r="B9" s="8">
        <v>0</v>
      </c>
      <c r="F9" s="29">
        <v>1000</v>
      </c>
      <c r="G9" s="30">
        <v>0.05</v>
      </c>
    </row>
    <row r="10" spans="1:10" x14ac:dyDescent="0.25">
      <c r="A10" s="8" t="s">
        <v>9</v>
      </c>
      <c r="B10" s="9">
        <v>7126</v>
      </c>
      <c r="F10" s="29" t="s">
        <v>30</v>
      </c>
      <c r="G10" s="30">
        <v>0.05</v>
      </c>
    </row>
    <row r="11" spans="1:10" x14ac:dyDescent="0.25">
      <c r="A11" s="8" t="s">
        <v>8</v>
      </c>
      <c r="B11" s="9">
        <v>15979</v>
      </c>
      <c r="F11" s="29" t="s">
        <v>31</v>
      </c>
      <c r="G11" s="30">
        <v>0.05</v>
      </c>
    </row>
    <row r="12" spans="1:10" x14ac:dyDescent="0.25">
      <c r="A12" s="8" t="s">
        <v>21</v>
      </c>
      <c r="B12" s="9">
        <v>7990</v>
      </c>
      <c r="F12" s="29">
        <v>124000</v>
      </c>
      <c r="G12" s="30">
        <v>0.05</v>
      </c>
    </row>
    <row r="13" spans="1:10" x14ac:dyDescent="0.25">
      <c r="A13" s="8" t="s">
        <v>23</v>
      </c>
      <c r="B13" s="9">
        <v>11272</v>
      </c>
      <c r="F13" s="29">
        <v>221570</v>
      </c>
      <c r="G13" s="30">
        <v>0.05</v>
      </c>
    </row>
    <row r="14" spans="1:10" x14ac:dyDescent="0.25">
      <c r="A14" s="8" t="s">
        <v>34</v>
      </c>
      <c r="B14" s="9">
        <v>7990</v>
      </c>
      <c r="F14" s="25"/>
      <c r="G14" s="26">
        <f>SUM(G8:G13)</f>
        <v>1.0000000000000002</v>
      </c>
    </row>
    <row r="15" spans="1:10" x14ac:dyDescent="0.25">
      <c r="A15" s="8" t="s">
        <v>5</v>
      </c>
      <c r="B15" s="8">
        <v>55</v>
      </c>
      <c r="G15" s="18"/>
    </row>
    <row r="16" spans="1:10" x14ac:dyDescent="0.25">
      <c r="A16" s="8" t="s">
        <v>39</v>
      </c>
      <c r="B16" s="32">
        <v>117000</v>
      </c>
    </row>
    <row r="18" spans="1:11" ht="32.25" customHeight="1" thickBot="1" x14ac:dyDescent="0.3">
      <c r="A18" s="6" t="s">
        <v>28</v>
      </c>
      <c r="B18" s="7" t="s">
        <v>0</v>
      </c>
      <c r="C18" s="7" t="s">
        <v>1</v>
      </c>
      <c r="D18" s="10" t="s">
        <v>17</v>
      </c>
      <c r="E18" s="7" t="s">
        <v>18</v>
      </c>
      <c r="F18" s="7" t="s">
        <v>2</v>
      </c>
      <c r="G18" s="7" t="s">
        <v>3</v>
      </c>
      <c r="H18" s="7" t="s">
        <v>4</v>
      </c>
      <c r="I18" s="7" t="s">
        <v>5</v>
      </c>
      <c r="J18" s="7" t="s">
        <v>6</v>
      </c>
      <c r="K18" s="7" t="s">
        <v>7</v>
      </c>
    </row>
    <row r="20" spans="1:11" x14ac:dyDescent="0.25">
      <c r="A20" s="1" t="s">
        <v>32</v>
      </c>
      <c r="B20" s="19">
        <f>+$G$5</f>
        <v>1</v>
      </c>
      <c r="C20" s="9">
        <f>+$G$4</f>
        <v>125000</v>
      </c>
      <c r="D20" s="5">
        <f>ROUND(IF($G$4&gt;=$B$16,($B$3*B20),(C20*$B$4)),0)</f>
        <v>7254</v>
      </c>
      <c r="E20" s="4">
        <f>ROUND(+C20*$B$5,0)</f>
        <v>1813</v>
      </c>
      <c r="F20" s="4">
        <f>ROUND(+C20*$B$6,0)</f>
        <v>22888</v>
      </c>
      <c r="G20" s="4">
        <f>ROUND(+$B$8*C20,0)</f>
        <v>50</v>
      </c>
      <c r="H20" s="4">
        <f>ROUND(+$B$13*B20,0)</f>
        <v>11272</v>
      </c>
      <c r="I20" s="4">
        <f>ROUND(+$B$15*B20,0)</f>
        <v>55</v>
      </c>
      <c r="J20" s="4">
        <f>SUM(D20:I20)</f>
        <v>43332</v>
      </c>
      <c r="K20" s="4">
        <f>C20+J20</f>
        <v>168332</v>
      </c>
    </row>
    <row r="21" spans="1:11" x14ac:dyDescent="0.25">
      <c r="A21" s="1"/>
      <c r="B21" s="3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11" t="s">
        <v>24</v>
      </c>
      <c r="B24" s="16">
        <f>+$G$8</f>
        <v>0.75</v>
      </c>
      <c r="C24" s="4">
        <f>ROUND(+$G$4*B24,0)</f>
        <v>93750</v>
      </c>
      <c r="D24" s="33">
        <f>ROUND(IF($G$4&gt;=$B$16,($B$3*B24),(C24*$B$4)),0)</f>
        <v>5441</v>
      </c>
      <c r="E24" s="4">
        <f>ROUND(+C24*$B$5,0)</f>
        <v>1359</v>
      </c>
      <c r="F24" s="4">
        <f>ROUND(+C24*$B$6,0)</f>
        <v>17166</v>
      </c>
      <c r="G24" s="4">
        <f>ROUND(+$B$8*C24,0)</f>
        <v>38</v>
      </c>
      <c r="H24" s="4">
        <f t="shared" ref="H24:H29" si="0">ROUND(+$B$13*B24,0)</f>
        <v>8454</v>
      </c>
      <c r="I24" s="4">
        <f t="shared" ref="I24:I29" si="1">ROUND(+$B$15*B24,0)</f>
        <v>41</v>
      </c>
      <c r="J24" s="4">
        <f t="shared" ref="J24:J29" si="2">SUM(D24:I24)</f>
        <v>32499</v>
      </c>
      <c r="K24" s="4">
        <f t="shared" ref="K24:K29" si="3">C24+J24</f>
        <v>126249</v>
      </c>
    </row>
    <row r="25" spans="1:11" x14ac:dyDescent="0.25">
      <c r="A25" s="11"/>
      <c r="B25" s="16">
        <f>+$G$9</f>
        <v>0.05</v>
      </c>
      <c r="C25" s="4">
        <f t="shared" ref="C25:C29" si="4">ROUND(+$G$4*B25,0)</f>
        <v>6250</v>
      </c>
      <c r="D25" s="33">
        <f t="shared" ref="D25:D29" si="5">ROUND(IF($G$4&gt;=$B$16,($B$3*B25),(C25*$B$4)),0)</f>
        <v>363</v>
      </c>
      <c r="E25" s="4">
        <f t="shared" ref="E25:E29" si="6">ROUND(+C25*$B$5,0)</f>
        <v>91</v>
      </c>
      <c r="F25" s="4">
        <f t="shared" ref="F25:F29" si="7">ROUND(+C25*$B$6,0)</f>
        <v>1144</v>
      </c>
      <c r="G25" s="4">
        <f t="shared" ref="G25:G29" si="8">ROUND(+$B$8*C25,0)</f>
        <v>3</v>
      </c>
      <c r="H25" s="4">
        <f t="shared" si="0"/>
        <v>564</v>
      </c>
      <c r="I25" s="4">
        <f t="shared" si="1"/>
        <v>3</v>
      </c>
      <c r="J25" s="4">
        <f t="shared" si="2"/>
        <v>2168</v>
      </c>
      <c r="K25" s="4">
        <f t="shared" si="3"/>
        <v>8418</v>
      </c>
    </row>
    <row r="26" spans="1:11" x14ac:dyDescent="0.25">
      <c r="A26" s="11"/>
      <c r="B26" s="16">
        <f>+$G$10</f>
        <v>0.05</v>
      </c>
      <c r="C26" s="4">
        <f t="shared" si="4"/>
        <v>6250</v>
      </c>
      <c r="D26" s="33">
        <f t="shared" si="5"/>
        <v>363</v>
      </c>
      <c r="E26" s="4">
        <f t="shared" si="6"/>
        <v>91</v>
      </c>
      <c r="F26" s="4">
        <f t="shared" si="7"/>
        <v>1144</v>
      </c>
      <c r="G26" s="4">
        <f t="shared" si="8"/>
        <v>3</v>
      </c>
      <c r="H26" s="4">
        <f t="shared" si="0"/>
        <v>564</v>
      </c>
      <c r="I26" s="4">
        <f t="shared" si="1"/>
        <v>3</v>
      </c>
      <c r="J26" s="4">
        <f t="shared" si="2"/>
        <v>2168</v>
      </c>
      <c r="K26" s="4">
        <f t="shared" si="3"/>
        <v>8418</v>
      </c>
    </row>
    <row r="27" spans="1:11" x14ac:dyDescent="0.25">
      <c r="A27" s="11"/>
      <c r="B27" s="16">
        <f>+$G$11</f>
        <v>0.05</v>
      </c>
      <c r="C27" s="4">
        <f t="shared" si="4"/>
        <v>6250</v>
      </c>
      <c r="D27" s="33">
        <f t="shared" si="5"/>
        <v>363</v>
      </c>
      <c r="E27" s="4">
        <f t="shared" si="6"/>
        <v>91</v>
      </c>
      <c r="F27" s="4">
        <f t="shared" si="7"/>
        <v>1144</v>
      </c>
      <c r="G27" s="4">
        <f t="shared" si="8"/>
        <v>3</v>
      </c>
      <c r="H27" s="4">
        <f t="shared" si="0"/>
        <v>564</v>
      </c>
      <c r="I27" s="4">
        <f t="shared" si="1"/>
        <v>3</v>
      </c>
      <c r="J27" s="4">
        <f t="shared" si="2"/>
        <v>2168</v>
      </c>
      <c r="K27" s="4">
        <f t="shared" si="3"/>
        <v>8418</v>
      </c>
    </row>
    <row r="28" spans="1:11" x14ac:dyDescent="0.25">
      <c r="A28" s="11"/>
      <c r="B28" s="16">
        <f>+$G$12</f>
        <v>0.05</v>
      </c>
      <c r="C28" s="4">
        <f t="shared" si="4"/>
        <v>6250</v>
      </c>
      <c r="D28" s="33">
        <f t="shared" si="5"/>
        <v>363</v>
      </c>
      <c r="E28" s="4">
        <f t="shared" si="6"/>
        <v>91</v>
      </c>
      <c r="F28" s="4">
        <f t="shared" si="7"/>
        <v>1144</v>
      </c>
      <c r="G28" s="4">
        <f t="shared" si="8"/>
        <v>3</v>
      </c>
      <c r="H28" s="4">
        <f t="shared" si="0"/>
        <v>564</v>
      </c>
      <c r="I28" s="4">
        <f t="shared" si="1"/>
        <v>3</v>
      </c>
      <c r="J28" s="4">
        <f t="shared" si="2"/>
        <v>2168</v>
      </c>
      <c r="K28" s="4">
        <f t="shared" si="3"/>
        <v>8418</v>
      </c>
    </row>
    <row r="29" spans="1:11" x14ac:dyDescent="0.25">
      <c r="A29" s="2"/>
      <c r="B29" s="16">
        <f>+$G$13</f>
        <v>0.05</v>
      </c>
      <c r="C29" s="4">
        <f t="shared" si="4"/>
        <v>6250</v>
      </c>
      <c r="D29" s="33">
        <f t="shared" si="5"/>
        <v>363</v>
      </c>
      <c r="E29" s="4">
        <f t="shared" si="6"/>
        <v>91</v>
      </c>
      <c r="F29" s="4">
        <f t="shared" si="7"/>
        <v>1144</v>
      </c>
      <c r="G29" s="4">
        <f t="shared" si="8"/>
        <v>3</v>
      </c>
      <c r="H29" s="4">
        <f t="shared" si="0"/>
        <v>564</v>
      </c>
      <c r="I29" s="4">
        <f t="shared" si="1"/>
        <v>3</v>
      </c>
      <c r="J29" s="4">
        <f t="shared" si="2"/>
        <v>2168</v>
      </c>
      <c r="K29" s="4">
        <f t="shared" si="3"/>
        <v>8418</v>
      </c>
    </row>
    <row r="30" spans="1:11" x14ac:dyDescent="0.25">
      <c r="A30" s="2"/>
      <c r="B30" s="13">
        <f t="shared" ref="B30:K30" si="9">SUM(B24:B29)</f>
        <v>1.0000000000000002</v>
      </c>
      <c r="C30" s="4">
        <f t="shared" si="9"/>
        <v>125000</v>
      </c>
      <c r="D30" s="4">
        <f t="shared" si="9"/>
        <v>7256</v>
      </c>
      <c r="E30" s="4">
        <f t="shared" si="9"/>
        <v>1814</v>
      </c>
      <c r="F30" s="4">
        <f t="shared" si="9"/>
        <v>22886</v>
      </c>
      <c r="G30" s="4">
        <f t="shared" si="9"/>
        <v>53</v>
      </c>
      <c r="H30" s="4">
        <f t="shared" si="9"/>
        <v>11274</v>
      </c>
      <c r="I30" s="4">
        <f t="shared" si="9"/>
        <v>56</v>
      </c>
      <c r="J30" s="4">
        <f t="shared" si="9"/>
        <v>43339</v>
      </c>
      <c r="K30" s="4">
        <f t="shared" si="9"/>
        <v>168339</v>
      </c>
    </row>
    <row r="31" spans="1:11" x14ac:dyDescent="0.25">
      <c r="A31" s="2"/>
      <c r="B31" s="13"/>
      <c r="C31" s="4"/>
      <c r="D31" s="4"/>
      <c r="E31" s="4"/>
      <c r="F31" s="4"/>
      <c r="G31" s="4"/>
      <c r="H31" s="4"/>
      <c r="I31" s="4"/>
      <c r="J31" s="4"/>
      <c r="K31" s="4"/>
    </row>
    <row r="32" spans="1:11" s="2" customFormat="1" x14ac:dyDescent="0.25">
      <c r="B32" s="14">
        <f>+B30</f>
        <v>1.0000000000000002</v>
      </c>
      <c r="C32" s="5">
        <f>+C30</f>
        <v>125000</v>
      </c>
      <c r="D32" s="5">
        <f>ROUND(IF($G$4&gt;=$B$16,($B$3*B32),(C32*$B$4)),0)</f>
        <v>7254</v>
      </c>
      <c r="E32" s="5">
        <f>+C32*$B$5</f>
        <v>1812.5</v>
      </c>
      <c r="F32" s="5">
        <f>+C32*$B$6</f>
        <v>22887.5</v>
      </c>
      <c r="G32" s="5">
        <f>+B8*C32</f>
        <v>50</v>
      </c>
      <c r="H32" s="5">
        <f>+$B$13*B32</f>
        <v>11272.000000000002</v>
      </c>
      <c r="I32" s="5">
        <f>+$B$15*B32</f>
        <v>55.000000000000014</v>
      </c>
      <c r="J32" s="5">
        <f>SUM(D32:I32)</f>
        <v>43331</v>
      </c>
      <c r="K32" s="5">
        <f>C32+J32</f>
        <v>168331</v>
      </c>
    </row>
    <row r="33" spans="1:11" x14ac:dyDescent="0.25"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5"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5">
      <c r="A35" s="11" t="s">
        <v>11</v>
      </c>
      <c r="B35" s="16">
        <f>+$G$8</f>
        <v>0.75</v>
      </c>
      <c r="C35" s="4">
        <f>ROUND(+$G$4*B35,0)</f>
        <v>93750</v>
      </c>
      <c r="D35" s="33">
        <f t="shared" ref="D35:D40" si="10">ROUND(IF($G$4&gt;=$B$16,($B$3*B35),(C35*$B$4)),0)</f>
        <v>5441</v>
      </c>
      <c r="E35" s="4">
        <f>ROUND(+C35*$B$5,0)</f>
        <v>1359</v>
      </c>
      <c r="F35" s="4">
        <f t="shared" ref="F35:F40" si="11">ROUND(+C35*$B$6,0)</f>
        <v>17166</v>
      </c>
      <c r="G35" s="4">
        <f t="shared" ref="G35:G40" si="12">ROUND(+$B$8*C35,0)</f>
        <v>38</v>
      </c>
      <c r="H35" s="4">
        <f t="shared" ref="H35:H40" si="13">ROUND(+$B$9*B35,0)</f>
        <v>0</v>
      </c>
      <c r="I35" s="4">
        <f t="shared" ref="I35:I40" si="14">ROUND(+$B$15*B35,0)</f>
        <v>41</v>
      </c>
      <c r="J35" s="4">
        <f t="shared" ref="J35:J40" si="15">SUM(D35:I35)</f>
        <v>24045</v>
      </c>
      <c r="K35" s="4">
        <f t="shared" ref="K35:K40" si="16">C35+J35</f>
        <v>117795</v>
      </c>
    </row>
    <row r="36" spans="1:11" x14ac:dyDescent="0.25">
      <c r="A36" s="11"/>
      <c r="B36" s="16">
        <f>+$G$9</f>
        <v>0.05</v>
      </c>
      <c r="C36" s="4">
        <f t="shared" ref="C36:C40" si="17">ROUND(+$G$4*B36,0)</f>
        <v>6250</v>
      </c>
      <c r="D36" s="33">
        <f t="shared" si="10"/>
        <v>363</v>
      </c>
      <c r="E36" s="4">
        <f t="shared" ref="E36:E40" si="18">ROUND(+C36*$B$5,0)</f>
        <v>91</v>
      </c>
      <c r="F36" s="4">
        <f t="shared" si="11"/>
        <v>1144</v>
      </c>
      <c r="G36" s="4">
        <f t="shared" si="12"/>
        <v>3</v>
      </c>
      <c r="H36" s="4">
        <f t="shared" si="13"/>
        <v>0</v>
      </c>
      <c r="I36" s="4">
        <f t="shared" si="14"/>
        <v>3</v>
      </c>
      <c r="J36" s="4">
        <f t="shared" si="15"/>
        <v>1604</v>
      </c>
      <c r="K36" s="4">
        <f t="shared" si="16"/>
        <v>7854</v>
      </c>
    </row>
    <row r="37" spans="1:11" x14ac:dyDescent="0.25">
      <c r="A37" s="11"/>
      <c r="B37" s="16">
        <f>+$G$10</f>
        <v>0.05</v>
      </c>
      <c r="C37" s="4">
        <f t="shared" si="17"/>
        <v>6250</v>
      </c>
      <c r="D37" s="33">
        <f t="shared" si="10"/>
        <v>363</v>
      </c>
      <c r="E37" s="4">
        <f t="shared" si="18"/>
        <v>91</v>
      </c>
      <c r="F37" s="4">
        <f t="shared" si="11"/>
        <v>1144</v>
      </c>
      <c r="G37" s="4">
        <f t="shared" si="12"/>
        <v>3</v>
      </c>
      <c r="H37" s="4">
        <f t="shared" si="13"/>
        <v>0</v>
      </c>
      <c r="I37" s="4">
        <f t="shared" si="14"/>
        <v>3</v>
      </c>
      <c r="J37" s="4">
        <f t="shared" si="15"/>
        <v>1604</v>
      </c>
      <c r="K37" s="4">
        <f t="shared" si="16"/>
        <v>7854</v>
      </c>
    </row>
    <row r="38" spans="1:11" x14ac:dyDescent="0.25">
      <c r="A38" s="11"/>
      <c r="B38" s="16">
        <f>+$G$11</f>
        <v>0.05</v>
      </c>
      <c r="C38" s="4">
        <f t="shared" si="17"/>
        <v>6250</v>
      </c>
      <c r="D38" s="33">
        <f t="shared" si="10"/>
        <v>363</v>
      </c>
      <c r="E38" s="4">
        <f t="shared" si="18"/>
        <v>91</v>
      </c>
      <c r="F38" s="4">
        <f t="shared" si="11"/>
        <v>1144</v>
      </c>
      <c r="G38" s="4">
        <f t="shared" si="12"/>
        <v>3</v>
      </c>
      <c r="H38" s="4">
        <f t="shared" si="13"/>
        <v>0</v>
      </c>
      <c r="I38" s="4">
        <f t="shared" si="14"/>
        <v>3</v>
      </c>
      <c r="J38" s="4">
        <f t="shared" si="15"/>
        <v>1604</v>
      </c>
      <c r="K38" s="4">
        <f t="shared" si="16"/>
        <v>7854</v>
      </c>
    </row>
    <row r="39" spans="1:11" x14ac:dyDescent="0.25">
      <c r="A39" s="11"/>
      <c r="B39" s="16">
        <f>+$G$12</f>
        <v>0.05</v>
      </c>
      <c r="C39" s="4">
        <f t="shared" si="17"/>
        <v>6250</v>
      </c>
      <c r="D39" s="33">
        <f t="shared" si="10"/>
        <v>363</v>
      </c>
      <c r="E39" s="4">
        <f t="shared" si="18"/>
        <v>91</v>
      </c>
      <c r="F39" s="4">
        <f t="shared" si="11"/>
        <v>1144</v>
      </c>
      <c r="G39" s="4">
        <f t="shared" si="12"/>
        <v>3</v>
      </c>
      <c r="H39" s="4">
        <f t="shared" si="13"/>
        <v>0</v>
      </c>
      <c r="I39" s="4">
        <f t="shared" si="14"/>
        <v>3</v>
      </c>
      <c r="J39" s="4">
        <f t="shared" si="15"/>
        <v>1604</v>
      </c>
      <c r="K39" s="4">
        <f t="shared" si="16"/>
        <v>7854</v>
      </c>
    </row>
    <row r="40" spans="1:11" x14ac:dyDescent="0.25">
      <c r="A40" s="2"/>
      <c r="B40" s="16">
        <f>+$G$13</f>
        <v>0.05</v>
      </c>
      <c r="C40" s="4">
        <f t="shared" si="17"/>
        <v>6250</v>
      </c>
      <c r="D40" s="33">
        <f t="shared" si="10"/>
        <v>363</v>
      </c>
      <c r="E40" s="4">
        <f t="shared" si="18"/>
        <v>91</v>
      </c>
      <c r="F40" s="4">
        <f t="shared" si="11"/>
        <v>1144</v>
      </c>
      <c r="G40" s="4">
        <f t="shared" si="12"/>
        <v>3</v>
      </c>
      <c r="H40" s="4">
        <f t="shared" si="13"/>
        <v>0</v>
      </c>
      <c r="I40" s="4">
        <f t="shared" si="14"/>
        <v>3</v>
      </c>
      <c r="J40" s="4">
        <f t="shared" si="15"/>
        <v>1604</v>
      </c>
      <c r="K40" s="4">
        <f t="shared" si="16"/>
        <v>7854</v>
      </c>
    </row>
    <row r="41" spans="1:11" x14ac:dyDescent="0.25">
      <c r="A41" s="2"/>
      <c r="B41" s="13">
        <f t="shared" ref="B41:K41" si="19">SUM(B35:B40)</f>
        <v>1.0000000000000002</v>
      </c>
      <c r="C41" s="4">
        <f t="shared" si="19"/>
        <v>125000</v>
      </c>
      <c r="D41" s="4">
        <f t="shared" si="19"/>
        <v>7256</v>
      </c>
      <c r="E41" s="4">
        <f t="shared" si="19"/>
        <v>1814</v>
      </c>
      <c r="F41" s="4">
        <f t="shared" si="19"/>
        <v>22886</v>
      </c>
      <c r="G41" s="4">
        <f t="shared" si="19"/>
        <v>53</v>
      </c>
      <c r="H41" s="4">
        <f t="shared" si="19"/>
        <v>0</v>
      </c>
      <c r="I41" s="4">
        <f t="shared" si="19"/>
        <v>56</v>
      </c>
      <c r="J41" s="4">
        <f t="shared" si="19"/>
        <v>32065</v>
      </c>
      <c r="K41" s="4">
        <f t="shared" si="19"/>
        <v>157065</v>
      </c>
    </row>
    <row r="42" spans="1:11" x14ac:dyDescent="0.25">
      <c r="A42" s="2"/>
      <c r="B42" s="13"/>
      <c r="C42" s="4"/>
      <c r="D42" s="4"/>
      <c r="E42" s="4"/>
      <c r="F42" s="4"/>
      <c r="G42" s="4"/>
      <c r="H42" s="4"/>
      <c r="I42" s="4"/>
      <c r="J42" s="4"/>
      <c r="K42" s="4"/>
    </row>
    <row r="43" spans="1:11" s="2" customFormat="1" x14ac:dyDescent="0.25">
      <c r="B43" s="14">
        <f>+B41</f>
        <v>1.0000000000000002</v>
      </c>
      <c r="C43" s="5">
        <f>+C41</f>
        <v>125000</v>
      </c>
      <c r="D43" s="5">
        <f>ROUND(IF($G$4&gt;=$B$16,($B$3*B43),(C43*$B$4)),0)</f>
        <v>7254</v>
      </c>
      <c r="E43" s="5">
        <f>+C43*$B$5</f>
        <v>1812.5</v>
      </c>
      <c r="F43" s="5">
        <f>+C43*$B$6</f>
        <v>22887.5</v>
      </c>
      <c r="G43" s="5">
        <f>+$B$8*C43</f>
        <v>50</v>
      </c>
      <c r="H43" s="5">
        <f>+$B$9*B43</f>
        <v>0</v>
      </c>
      <c r="I43" s="5">
        <f>+$B$15*B43</f>
        <v>55.000000000000014</v>
      </c>
      <c r="J43" s="5">
        <f>SUM(D43:I43)</f>
        <v>32059</v>
      </c>
      <c r="K43" s="5">
        <f>C43+J43</f>
        <v>157059</v>
      </c>
    </row>
    <row r="44" spans="1:11" x14ac:dyDescent="0.25">
      <c r="A44" s="2"/>
      <c r="B44" s="13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25">
      <c r="A45" s="2"/>
      <c r="B45" s="13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25">
      <c r="A46" s="11" t="s">
        <v>12</v>
      </c>
      <c r="B46" s="16">
        <f>+$G$8</f>
        <v>0.75</v>
      </c>
      <c r="C46" s="4">
        <f t="shared" ref="C46:C51" si="20">ROUND(+$G$4*B46,0)</f>
        <v>93750</v>
      </c>
      <c r="D46" s="33">
        <f t="shared" ref="D46:D51" si="21">ROUND(IF($G$4&gt;=$B$16,($B$3*B46),(C46*$B$4)),0)</f>
        <v>5441</v>
      </c>
      <c r="E46" s="4">
        <f t="shared" ref="E46:E51" si="22">ROUND(+C46*$B$5,0)</f>
        <v>1359</v>
      </c>
      <c r="F46" s="4">
        <f t="shared" ref="F46:F51" si="23">ROUND(+C46*$B$6,0)</f>
        <v>17166</v>
      </c>
      <c r="G46" s="4">
        <f t="shared" ref="G46:G51" si="24">ROUND(+$B$8*C46,0)</f>
        <v>38</v>
      </c>
      <c r="H46" s="4">
        <f t="shared" ref="H46:H51" si="25">ROUND(+$B$10*B46,0)</f>
        <v>5345</v>
      </c>
      <c r="I46" s="4">
        <f t="shared" ref="I46:I51" si="26">ROUND(+$B$15*B46,0)</f>
        <v>41</v>
      </c>
      <c r="J46" s="4">
        <f t="shared" ref="J46:J51" si="27">SUM(D46:I46)</f>
        <v>29390</v>
      </c>
      <c r="K46" s="4">
        <f t="shared" ref="K46:K51" si="28">C46+J46</f>
        <v>123140</v>
      </c>
    </row>
    <row r="47" spans="1:11" x14ac:dyDescent="0.25">
      <c r="A47" s="11"/>
      <c r="B47" s="16">
        <f>+$G$9</f>
        <v>0.05</v>
      </c>
      <c r="C47" s="4">
        <f t="shared" si="20"/>
        <v>6250</v>
      </c>
      <c r="D47" s="33">
        <f t="shared" si="21"/>
        <v>363</v>
      </c>
      <c r="E47" s="4">
        <f t="shared" si="22"/>
        <v>91</v>
      </c>
      <c r="F47" s="4">
        <f t="shared" si="23"/>
        <v>1144</v>
      </c>
      <c r="G47" s="4">
        <f t="shared" si="24"/>
        <v>3</v>
      </c>
      <c r="H47" s="4">
        <f t="shared" si="25"/>
        <v>356</v>
      </c>
      <c r="I47" s="4">
        <f t="shared" si="26"/>
        <v>3</v>
      </c>
      <c r="J47" s="4">
        <f t="shared" si="27"/>
        <v>1960</v>
      </c>
      <c r="K47" s="4">
        <f t="shared" si="28"/>
        <v>8210</v>
      </c>
    </row>
    <row r="48" spans="1:11" x14ac:dyDescent="0.25">
      <c r="A48" s="11"/>
      <c r="B48" s="16">
        <f>+$G$10</f>
        <v>0.05</v>
      </c>
      <c r="C48" s="4">
        <f t="shared" si="20"/>
        <v>6250</v>
      </c>
      <c r="D48" s="33">
        <f t="shared" si="21"/>
        <v>363</v>
      </c>
      <c r="E48" s="4">
        <f t="shared" si="22"/>
        <v>91</v>
      </c>
      <c r="F48" s="4">
        <f t="shared" si="23"/>
        <v>1144</v>
      </c>
      <c r="G48" s="4">
        <f t="shared" si="24"/>
        <v>3</v>
      </c>
      <c r="H48" s="4">
        <f t="shared" si="25"/>
        <v>356</v>
      </c>
      <c r="I48" s="4">
        <f t="shared" si="26"/>
        <v>3</v>
      </c>
      <c r="J48" s="4">
        <f t="shared" si="27"/>
        <v>1960</v>
      </c>
      <c r="K48" s="4">
        <f t="shared" si="28"/>
        <v>8210</v>
      </c>
    </row>
    <row r="49" spans="1:11" x14ac:dyDescent="0.25">
      <c r="A49" s="11"/>
      <c r="B49" s="16">
        <f>+$G$11</f>
        <v>0.05</v>
      </c>
      <c r="C49" s="4">
        <f t="shared" si="20"/>
        <v>6250</v>
      </c>
      <c r="D49" s="33">
        <f t="shared" si="21"/>
        <v>363</v>
      </c>
      <c r="E49" s="4">
        <f t="shared" si="22"/>
        <v>91</v>
      </c>
      <c r="F49" s="4">
        <f t="shared" si="23"/>
        <v>1144</v>
      </c>
      <c r="G49" s="4">
        <f t="shared" si="24"/>
        <v>3</v>
      </c>
      <c r="H49" s="4">
        <f t="shared" si="25"/>
        <v>356</v>
      </c>
      <c r="I49" s="4">
        <f t="shared" si="26"/>
        <v>3</v>
      </c>
      <c r="J49" s="4">
        <f t="shared" si="27"/>
        <v>1960</v>
      </c>
      <c r="K49" s="4">
        <f t="shared" si="28"/>
        <v>8210</v>
      </c>
    </row>
    <row r="50" spans="1:11" x14ac:dyDescent="0.25">
      <c r="A50" s="11"/>
      <c r="B50" s="16">
        <f>+$G$12</f>
        <v>0.05</v>
      </c>
      <c r="C50" s="4">
        <f t="shared" si="20"/>
        <v>6250</v>
      </c>
      <c r="D50" s="33">
        <f t="shared" si="21"/>
        <v>363</v>
      </c>
      <c r="E50" s="4">
        <f t="shared" si="22"/>
        <v>91</v>
      </c>
      <c r="F50" s="4">
        <f t="shared" si="23"/>
        <v>1144</v>
      </c>
      <c r="G50" s="4">
        <f t="shared" si="24"/>
        <v>3</v>
      </c>
      <c r="H50" s="4">
        <f t="shared" si="25"/>
        <v>356</v>
      </c>
      <c r="I50" s="4">
        <f t="shared" si="26"/>
        <v>3</v>
      </c>
      <c r="J50" s="4">
        <f t="shared" si="27"/>
        <v>1960</v>
      </c>
      <c r="K50" s="4">
        <f t="shared" si="28"/>
        <v>8210</v>
      </c>
    </row>
    <row r="51" spans="1:11" x14ac:dyDescent="0.25">
      <c r="A51" s="2"/>
      <c r="B51" s="16">
        <f>+$G$13</f>
        <v>0.05</v>
      </c>
      <c r="C51" s="4">
        <f t="shared" si="20"/>
        <v>6250</v>
      </c>
      <c r="D51" s="33">
        <f t="shared" si="21"/>
        <v>363</v>
      </c>
      <c r="E51" s="4">
        <f t="shared" si="22"/>
        <v>91</v>
      </c>
      <c r="F51" s="4">
        <f t="shared" si="23"/>
        <v>1144</v>
      </c>
      <c r="G51" s="4">
        <f t="shared" si="24"/>
        <v>3</v>
      </c>
      <c r="H51" s="4">
        <f t="shared" si="25"/>
        <v>356</v>
      </c>
      <c r="I51" s="4">
        <f t="shared" si="26"/>
        <v>3</v>
      </c>
      <c r="J51" s="4">
        <f t="shared" si="27"/>
        <v>1960</v>
      </c>
      <c r="K51" s="4">
        <f t="shared" si="28"/>
        <v>8210</v>
      </c>
    </row>
    <row r="52" spans="1:11" x14ac:dyDescent="0.25">
      <c r="A52" s="2"/>
      <c r="B52" s="13">
        <f>SUM(B46:B51)</f>
        <v>1.0000000000000002</v>
      </c>
      <c r="C52" s="4">
        <f>SUM(C46:C51)</f>
        <v>125000</v>
      </c>
      <c r="D52" s="4">
        <f t="shared" ref="D52:K52" si="29">SUM(D46:D51)</f>
        <v>7256</v>
      </c>
      <c r="E52" s="4">
        <f t="shared" si="29"/>
        <v>1814</v>
      </c>
      <c r="F52" s="4">
        <f t="shared" si="29"/>
        <v>22886</v>
      </c>
      <c r="G52" s="4">
        <f t="shared" si="29"/>
        <v>53</v>
      </c>
      <c r="H52" s="4">
        <f t="shared" si="29"/>
        <v>7125</v>
      </c>
      <c r="I52" s="4">
        <f t="shared" si="29"/>
        <v>56</v>
      </c>
      <c r="J52" s="4">
        <f t="shared" si="29"/>
        <v>39190</v>
      </c>
      <c r="K52" s="4">
        <f t="shared" si="29"/>
        <v>164190</v>
      </c>
    </row>
    <row r="53" spans="1:11" x14ac:dyDescent="0.25">
      <c r="A53" s="2"/>
      <c r="B53" s="13"/>
      <c r="C53" s="4"/>
      <c r="D53" s="4"/>
      <c r="E53" s="4"/>
      <c r="F53" s="4"/>
      <c r="G53" s="4"/>
      <c r="H53" s="4"/>
      <c r="I53" s="4"/>
      <c r="J53" s="4"/>
      <c r="K53" s="4"/>
    </row>
    <row r="54" spans="1:11" s="2" customFormat="1" x14ac:dyDescent="0.25">
      <c r="B54" s="14">
        <f>+B52</f>
        <v>1.0000000000000002</v>
      </c>
      <c r="C54" s="5">
        <f>+C52</f>
        <v>125000</v>
      </c>
      <c r="D54" s="5">
        <f>ROUND(IF($G$4&gt;=$B$16,($B$3*B54),(C54*$B$4)),0)</f>
        <v>7254</v>
      </c>
      <c r="E54" s="5">
        <f>+C54*$B$5</f>
        <v>1812.5</v>
      </c>
      <c r="F54" s="5">
        <f>+C54*$B$6</f>
        <v>22887.5</v>
      </c>
      <c r="G54" s="5">
        <f>+$B$8*C54</f>
        <v>50</v>
      </c>
      <c r="H54" s="5">
        <f>+$B$10*B54</f>
        <v>7126.0000000000018</v>
      </c>
      <c r="I54" s="5">
        <f>+$B$15*B54</f>
        <v>55.000000000000014</v>
      </c>
      <c r="J54" s="5">
        <f>SUM(D54:I54)</f>
        <v>39185</v>
      </c>
      <c r="K54" s="5">
        <f>C54+J54</f>
        <v>164185</v>
      </c>
    </row>
    <row r="55" spans="1:11" x14ac:dyDescent="0.25">
      <c r="A55" s="2"/>
      <c r="B55" s="13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2"/>
      <c r="B56" s="13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11" t="s">
        <v>13</v>
      </c>
      <c r="B57" s="16">
        <f>+$G$8</f>
        <v>0.75</v>
      </c>
      <c r="C57" s="4">
        <f t="shared" ref="C57:C62" si="30">ROUND(+$G$4*B57,0)</f>
        <v>93750</v>
      </c>
      <c r="D57" s="33">
        <f t="shared" ref="D57:D62" si="31">ROUND(IF($G$4&gt;=$B$16,($B$3*B57),(C57*$B$4)),0)</f>
        <v>5441</v>
      </c>
      <c r="E57" s="4">
        <f t="shared" ref="E57:E62" si="32">ROUND(+C57*$B$5,0)</f>
        <v>1359</v>
      </c>
      <c r="F57" s="4">
        <f t="shared" ref="F57:F62" si="33">ROUND(+C57*$B$6,0)</f>
        <v>17166</v>
      </c>
      <c r="G57" s="4">
        <f t="shared" ref="G57:G62" si="34">ROUND(+$B$8*C57,0)</f>
        <v>38</v>
      </c>
      <c r="H57" s="4">
        <f t="shared" ref="H57:H62" si="35">ROUND(+$B$11*B57,0)</f>
        <v>11984</v>
      </c>
      <c r="I57" s="4">
        <f t="shared" ref="I57:I62" si="36">ROUND(+$B$15*B57,0)</f>
        <v>41</v>
      </c>
      <c r="J57" s="4">
        <f t="shared" ref="J57:J62" si="37">SUM(D57:I57)</f>
        <v>36029</v>
      </c>
      <c r="K57" s="4">
        <f t="shared" ref="K57:K62" si="38">C57+J57</f>
        <v>129779</v>
      </c>
    </row>
    <row r="58" spans="1:11" x14ac:dyDescent="0.25">
      <c r="A58" s="11"/>
      <c r="B58" s="16">
        <f>+$G$9</f>
        <v>0.05</v>
      </c>
      <c r="C58" s="4">
        <f t="shared" si="30"/>
        <v>6250</v>
      </c>
      <c r="D58" s="33">
        <f t="shared" si="31"/>
        <v>363</v>
      </c>
      <c r="E58" s="4">
        <f t="shared" si="32"/>
        <v>91</v>
      </c>
      <c r="F58" s="4">
        <f t="shared" si="33"/>
        <v>1144</v>
      </c>
      <c r="G58" s="4">
        <f t="shared" si="34"/>
        <v>3</v>
      </c>
      <c r="H58" s="4">
        <f t="shared" si="35"/>
        <v>799</v>
      </c>
      <c r="I58" s="4">
        <f t="shared" si="36"/>
        <v>3</v>
      </c>
      <c r="J58" s="4">
        <f t="shared" si="37"/>
        <v>2403</v>
      </c>
      <c r="K58" s="4">
        <f t="shared" si="38"/>
        <v>8653</v>
      </c>
    </row>
    <row r="59" spans="1:11" x14ac:dyDescent="0.25">
      <c r="A59" s="11"/>
      <c r="B59" s="16">
        <f>+$G$10</f>
        <v>0.05</v>
      </c>
      <c r="C59" s="4">
        <f t="shared" si="30"/>
        <v>6250</v>
      </c>
      <c r="D59" s="33">
        <f t="shared" si="31"/>
        <v>363</v>
      </c>
      <c r="E59" s="4">
        <f t="shared" si="32"/>
        <v>91</v>
      </c>
      <c r="F59" s="4">
        <f t="shared" si="33"/>
        <v>1144</v>
      </c>
      <c r="G59" s="4">
        <f t="shared" si="34"/>
        <v>3</v>
      </c>
      <c r="H59" s="4">
        <f t="shared" si="35"/>
        <v>799</v>
      </c>
      <c r="I59" s="4">
        <f t="shared" si="36"/>
        <v>3</v>
      </c>
      <c r="J59" s="4">
        <f t="shared" si="37"/>
        <v>2403</v>
      </c>
      <c r="K59" s="4">
        <f t="shared" si="38"/>
        <v>8653</v>
      </c>
    </row>
    <row r="60" spans="1:11" x14ac:dyDescent="0.25">
      <c r="A60" s="11"/>
      <c r="B60" s="16">
        <f>+$G$11</f>
        <v>0.05</v>
      </c>
      <c r="C60" s="4">
        <f t="shared" si="30"/>
        <v>6250</v>
      </c>
      <c r="D60" s="33">
        <f t="shared" si="31"/>
        <v>363</v>
      </c>
      <c r="E60" s="4">
        <f t="shared" si="32"/>
        <v>91</v>
      </c>
      <c r="F60" s="4">
        <f t="shared" si="33"/>
        <v>1144</v>
      </c>
      <c r="G60" s="4">
        <f t="shared" si="34"/>
        <v>3</v>
      </c>
      <c r="H60" s="4">
        <f t="shared" si="35"/>
        <v>799</v>
      </c>
      <c r="I60" s="4">
        <f t="shared" si="36"/>
        <v>3</v>
      </c>
      <c r="J60" s="4">
        <f t="shared" si="37"/>
        <v>2403</v>
      </c>
      <c r="K60" s="4">
        <f t="shared" si="38"/>
        <v>8653</v>
      </c>
    </row>
    <row r="61" spans="1:11" x14ac:dyDescent="0.25">
      <c r="A61" s="11"/>
      <c r="B61" s="16">
        <f>+$G$12</f>
        <v>0.05</v>
      </c>
      <c r="C61" s="4">
        <f t="shared" si="30"/>
        <v>6250</v>
      </c>
      <c r="D61" s="33">
        <f t="shared" si="31"/>
        <v>363</v>
      </c>
      <c r="E61" s="4">
        <f t="shared" si="32"/>
        <v>91</v>
      </c>
      <c r="F61" s="4">
        <f t="shared" si="33"/>
        <v>1144</v>
      </c>
      <c r="G61" s="4">
        <f t="shared" si="34"/>
        <v>3</v>
      </c>
      <c r="H61" s="4">
        <f t="shared" si="35"/>
        <v>799</v>
      </c>
      <c r="I61" s="4">
        <f t="shared" si="36"/>
        <v>3</v>
      </c>
      <c r="J61" s="4">
        <f t="shared" si="37"/>
        <v>2403</v>
      </c>
      <c r="K61" s="4">
        <f t="shared" si="38"/>
        <v>8653</v>
      </c>
    </row>
    <row r="62" spans="1:11" x14ac:dyDescent="0.25">
      <c r="A62" s="2"/>
      <c r="B62" s="16">
        <f>+$G$13</f>
        <v>0.05</v>
      </c>
      <c r="C62" s="4">
        <f t="shared" si="30"/>
        <v>6250</v>
      </c>
      <c r="D62" s="33">
        <f t="shared" si="31"/>
        <v>363</v>
      </c>
      <c r="E62" s="4">
        <f t="shared" si="32"/>
        <v>91</v>
      </c>
      <c r="F62" s="4">
        <f t="shared" si="33"/>
        <v>1144</v>
      </c>
      <c r="G62" s="4">
        <f t="shared" si="34"/>
        <v>3</v>
      </c>
      <c r="H62" s="4">
        <f t="shared" si="35"/>
        <v>799</v>
      </c>
      <c r="I62" s="4">
        <f t="shared" si="36"/>
        <v>3</v>
      </c>
      <c r="J62" s="4">
        <f t="shared" si="37"/>
        <v>2403</v>
      </c>
      <c r="K62" s="4">
        <f t="shared" si="38"/>
        <v>8653</v>
      </c>
    </row>
    <row r="63" spans="1:11" x14ac:dyDescent="0.25">
      <c r="A63" s="2"/>
      <c r="B63" s="13">
        <f>SUM(B57:B62)</f>
        <v>1.0000000000000002</v>
      </c>
      <c r="C63" s="4">
        <f>SUM(C57:C62)</f>
        <v>125000</v>
      </c>
      <c r="D63" s="4">
        <f t="shared" ref="D63:K63" si="39">SUM(D57:D62)</f>
        <v>7256</v>
      </c>
      <c r="E63" s="4">
        <f t="shared" si="39"/>
        <v>1814</v>
      </c>
      <c r="F63" s="4">
        <f t="shared" si="39"/>
        <v>22886</v>
      </c>
      <c r="G63" s="4">
        <f t="shared" si="39"/>
        <v>53</v>
      </c>
      <c r="H63" s="4">
        <f t="shared" si="39"/>
        <v>15979</v>
      </c>
      <c r="I63" s="4">
        <f t="shared" si="39"/>
        <v>56</v>
      </c>
      <c r="J63" s="4">
        <f t="shared" si="39"/>
        <v>48044</v>
      </c>
      <c r="K63" s="4">
        <f t="shared" si="39"/>
        <v>173044</v>
      </c>
    </row>
    <row r="64" spans="1:11" x14ac:dyDescent="0.25">
      <c r="A64" s="2"/>
      <c r="B64" s="13"/>
      <c r="C64" s="4"/>
      <c r="D64" s="4"/>
      <c r="E64" s="4"/>
      <c r="F64" s="4"/>
      <c r="G64" s="4"/>
      <c r="H64" s="4"/>
      <c r="I64" s="4"/>
      <c r="J64" s="4"/>
      <c r="K64" s="4"/>
    </row>
    <row r="65" spans="1:11" s="2" customFormat="1" x14ac:dyDescent="0.25">
      <c r="B65" s="14">
        <f>+B63</f>
        <v>1.0000000000000002</v>
      </c>
      <c r="C65" s="5">
        <f>+C63</f>
        <v>125000</v>
      </c>
      <c r="D65" s="5">
        <f>ROUND(IF($G$4&gt;=$B$16,($B$3*B65),(C65*$B$4)),0)</f>
        <v>7254</v>
      </c>
      <c r="E65" s="5">
        <f>+C65*$B$5</f>
        <v>1812.5</v>
      </c>
      <c r="F65" s="5">
        <f>+C65*$B$6</f>
        <v>22887.5</v>
      </c>
      <c r="G65" s="5">
        <f>+$B$8*C65</f>
        <v>50</v>
      </c>
      <c r="H65" s="5">
        <f>+$B$11*B65</f>
        <v>15979.000000000004</v>
      </c>
      <c r="I65" s="5">
        <f>+$B$15*B65</f>
        <v>55.000000000000014</v>
      </c>
      <c r="J65" s="5">
        <f>SUM(D65:I65)</f>
        <v>48038</v>
      </c>
      <c r="K65" s="5">
        <f>C65+J65</f>
        <v>173038</v>
      </c>
    </row>
    <row r="66" spans="1:11" x14ac:dyDescent="0.25">
      <c r="A66" s="2"/>
      <c r="B66" s="13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2"/>
      <c r="B67" s="13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11" t="s">
        <v>36</v>
      </c>
      <c r="B68" s="16">
        <f>+$G$8</f>
        <v>0.75</v>
      </c>
      <c r="C68" s="4">
        <f t="shared" ref="C68:C73" si="40">ROUND(+$G$4*B68,0)</f>
        <v>93750</v>
      </c>
      <c r="D68" s="33">
        <f t="shared" ref="D68:D73" si="41">ROUND(IF($G$4&gt;=$B$16,($B$3*B68),(C68*$B$4)),0)</f>
        <v>5441</v>
      </c>
      <c r="E68" s="4">
        <f t="shared" ref="E68:E73" si="42">ROUND(+C68*$B$5,0)</f>
        <v>1359</v>
      </c>
      <c r="F68" s="4">
        <f t="shared" ref="F68:F73" si="43">ROUND(+C68*$B$6,0)</f>
        <v>17166</v>
      </c>
      <c r="G68" s="4">
        <f t="shared" ref="G68:G73" si="44">ROUND(+$B$8*C68,0)</f>
        <v>38</v>
      </c>
      <c r="H68" s="4">
        <f>ROUND(+$B$14*B68,0)</f>
        <v>5993</v>
      </c>
      <c r="I68" s="4">
        <f t="shared" ref="I68:I73" si="45">ROUND(+$B$15*B68,0)</f>
        <v>41</v>
      </c>
      <c r="J68" s="4">
        <f t="shared" ref="J68:J73" si="46">SUM(D68:I68)</f>
        <v>30038</v>
      </c>
      <c r="K68" s="4">
        <f t="shared" ref="K68:K73" si="47">C68+J68</f>
        <v>123788</v>
      </c>
    </row>
    <row r="69" spans="1:11" x14ac:dyDescent="0.25">
      <c r="A69" s="11"/>
      <c r="B69" s="16">
        <f>+$G$9</f>
        <v>0.05</v>
      </c>
      <c r="C69" s="4">
        <f t="shared" si="40"/>
        <v>6250</v>
      </c>
      <c r="D69" s="33">
        <f t="shared" si="41"/>
        <v>363</v>
      </c>
      <c r="E69" s="4">
        <f t="shared" si="42"/>
        <v>91</v>
      </c>
      <c r="F69" s="4">
        <f t="shared" si="43"/>
        <v>1144</v>
      </c>
      <c r="G69" s="4">
        <f t="shared" si="44"/>
        <v>3</v>
      </c>
      <c r="H69" s="4">
        <f t="shared" ref="H69:H73" si="48">ROUND(+$B$14*B69,0)</f>
        <v>400</v>
      </c>
      <c r="I69" s="4">
        <f t="shared" si="45"/>
        <v>3</v>
      </c>
      <c r="J69" s="4">
        <f t="shared" si="46"/>
        <v>2004</v>
      </c>
      <c r="K69" s="4">
        <f t="shared" si="47"/>
        <v>8254</v>
      </c>
    </row>
    <row r="70" spans="1:11" x14ac:dyDescent="0.25">
      <c r="A70" s="11"/>
      <c r="B70" s="16">
        <f>+$G$10</f>
        <v>0.05</v>
      </c>
      <c r="C70" s="4">
        <f t="shared" si="40"/>
        <v>6250</v>
      </c>
      <c r="D70" s="33">
        <f t="shared" si="41"/>
        <v>363</v>
      </c>
      <c r="E70" s="4">
        <f t="shared" si="42"/>
        <v>91</v>
      </c>
      <c r="F70" s="4">
        <f t="shared" si="43"/>
        <v>1144</v>
      </c>
      <c r="G70" s="4">
        <f t="shared" si="44"/>
        <v>3</v>
      </c>
      <c r="H70" s="4">
        <f t="shared" si="48"/>
        <v>400</v>
      </c>
      <c r="I70" s="4">
        <f t="shared" si="45"/>
        <v>3</v>
      </c>
      <c r="J70" s="4">
        <f t="shared" si="46"/>
        <v>2004</v>
      </c>
      <c r="K70" s="4">
        <f t="shared" si="47"/>
        <v>8254</v>
      </c>
    </row>
    <row r="71" spans="1:11" x14ac:dyDescent="0.25">
      <c r="A71" s="11"/>
      <c r="B71" s="16">
        <f>+$G$11</f>
        <v>0.05</v>
      </c>
      <c r="C71" s="4">
        <f t="shared" si="40"/>
        <v>6250</v>
      </c>
      <c r="D71" s="33">
        <f t="shared" si="41"/>
        <v>363</v>
      </c>
      <c r="E71" s="4">
        <f t="shared" si="42"/>
        <v>91</v>
      </c>
      <c r="F71" s="4">
        <f t="shared" si="43"/>
        <v>1144</v>
      </c>
      <c r="G71" s="4">
        <f t="shared" si="44"/>
        <v>3</v>
      </c>
      <c r="H71" s="4">
        <f t="shared" si="48"/>
        <v>400</v>
      </c>
      <c r="I71" s="4">
        <f t="shared" si="45"/>
        <v>3</v>
      </c>
      <c r="J71" s="4">
        <f t="shared" si="46"/>
        <v>2004</v>
      </c>
      <c r="K71" s="4">
        <f t="shared" si="47"/>
        <v>8254</v>
      </c>
    </row>
    <row r="72" spans="1:11" x14ac:dyDescent="0.25">
      <c r="A72" s="11"/>
      <c r="B72" s="16">
        <f>+$G$12</f>
        <v>0.05</v>
      </c>
      <c r="C72" s="4">
        <f t="shared" si="40"/>
        <v>6250</v>
      </c>
      <c r="D72" s="33">
        <f t="shared" si="41"/>
        <v>363</v>
      </c>
      <c r="E72" s="4">
        <f t="shared" si="42"/>
        <v>91</v>
      </c>
      <c r="F72" s="4">
        <f t="shared" si="43"/>
        <v>1144</v>
      </c>
      <c r="G72" s="4">
        <f t="shared" si="44"/>
        <v>3</v>
      </c>
      <c r="H72" s="4">
        <f t="shared" si="48"/>
        <v>400</v>
      </c>
      <c r="I72" s="4">
        <f t="shared" si="45"/>
        <v>3</v>
      </c>
      <c r="J72" s="4">
        <f t="shared" si="46"/>
        <v>2004</v>
      </c>
      <c r="K72" s="4">
        <f t="shared" si="47"/>
        <v>8254</v>
      </c>
    </row>
    <row r="73" spans="1:11" x14ac:dyDescent="0.25">
      <c r="A73" s="2"/>
      <c r="B73" s="16">
        <f>+$G$13</f>
        <v>0.05</v>
      </c>
      <c r="C73" s="4">
        <f t="shared" si="40"/>
        <v>6250</v>
      </c>
      <c r="D73" s="33">
        <f t="shared" si="41"/>
        <v>363</v>
      </c>
      <c r="E73" s="4">
        <f t="shared" si="42"/>
        <v>91</v>
      </c>
      <c r="F73" s="4">
        <f t="shared" si="43"/>
        <v>1144</v>
      </c>
      <c r="G73" s="4">
        <f t="shared" si="44"/>
        <v>3</v>
      </c>
      <c r="H73" s="4">
        <f t="shared" si="48"/>
        <v>400</v>
      </c>
      <c r="I73" s="4">
        <f t="shared" si="45"/>
        <v>3</v>
      </c>
      <c r="J73" s="4">
        <f t="shared" si="46"/>
        <v>2004</v>
      </c>
      <c r="K73" s="4">
        <f t="shared" si="47"/>
        <v>8254</v>
      </c>
    </row>
    <row r="74" spans="1:11" x14ac:dyDescent="0.25">
      <c r="A74" s="2"/>
      <c r="B74" s="13">
        <f>SUM(B68:B73)</f>
        <v>1.0000000000000002</v>
      </c>
      <c r="C74" s="4">
        <f>SUM(C68:C73)</f>
        <v>125000</v>
      </c>
      <c r="D74" s="4">
        <f t="shared" ref="D74:K74" si="49">SUM(D68:D73)</f>
        <v>7256</v>
      </c>
      <c r="E74" s="4">
        <f t="shared" si="49"/>
        <v>1814</v>
      </c>
      <c r="F74" s="4">
        <f t="shared" si="49"/>
        <v>22886</v>
      </c>
      <c r="G74" s="4">
        <f t="shared" si="49"/>
        <v>53</v>
      </c>
      <c r="H74" s="4">
        <f t="shared" si="49"/>
        <v>7993</v>
      </c>
      <c r="I74" s="4">
        <f t="shared" si="49"/>
        <v>56</v>
      </c>
      <c r="J74" s="4">
        <f t="shared" si="49"/>
        <v>40058</v>
      </c>
      <c r="K74" s="4">
        <f t="shared" si="49"/>
        <v>165058</v>
      </c>
    </row>
    <row r="75" spans="1:11" x14ac:dyDescent="0.25">
      <c r="A75" s="2"/>
      <c r="B75" s="13"/>
      <c r="C75" s="4"/>
      <c r="D75" s="4"/>
      <c r="E75" s="4"/>
      <c r="F75" s="4"/>
      <c r="G75" s="4"/>
      <c r="H75" s="4"/>
      <c r="I75" s="4"/>
      <c r="J75" s="4"/>
      <c r="K75" s="4"/>
    </row>
    <row r="76" spans="1:11" s="2" customFormat="1" x14ac:dyDescent="0.25">
      <c r="B76" s="14">
        <f>+B74</f>
        <v>1.0000000000000002</v>
      </c>
      <c r="C76" s="5">
        <f>+C74</f>
        <v>125000</v>
      </c>
      <c r="D76" s="5">
        <f>ROUND(IF($G$4&gt;=$B$16,($B$3*B76),(C76*$B$4)),0)</f>
        <v>7254</v>
      </c>
      <c r="E76" s="5">
        <f>+C76*$B$5</f>
        <v>1812.5</v>
      </c>
      <c r="F76" s="5">
        <f>+C76*$B$6</f>
        <v>22887.5</v>
      </c>
      <c r="G76" s="5">
        <f>+$B$8*C76</f>
        <v>50</v>
      </c>
      <c r="H76" s="5">
        <f>+$B$14*B76</f>
        <v>7990.0000000000018</v>
      </c>
      <c r="I76" s="5">
        <f>+$B$15*B76</f>
        <v>55.000000000000014</v>
      </c>
      <c r="J76" s="5">
        <f>SUM(D76:I76)</f>
        <v>40049</v>
      </c>
      <c r="K76" s="5">
        <f>C76+J76</f>
        <v>165049</v>
      </c>
    </row>
    <row r="77" spans="1:11" x14ac:dyDescent="0.25">
      <c r="A77" s="2"/>
      <c r="B77" s="13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2"/>
      <c r="B78" s="13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12" t="s">
        <v>14</v>
      </c>
      <c r="B79" s="16">
        <f>+$G$8</f>
        <v>0.75</v>
      </c>
      <c r="C79" s="4">
        <f t="shared" ref="C79:C84" si="50">ROUND(+$G$4*B79,0)</f>
        <v>93750</v>
      </c>
      <c r="D79" s="33">
        <f t="shared" ref="D79:D84" si="51">ROUND(IF($G$4&gt;=$B$16,($B$3*B79),(C79*$B$4)),0)</f>
        <v>5441</v>
      </c>
      <c r="E79" s="4">
        <f t="shared" ref="E79:E84" si="52">ROUND(+C79*$B$5,0)</f>
        <v>1359</v>
      </c>
      <c r="F79" s="4">
        <f>ROUND(+C79*$B$7,0)</f>
        <v>17166</v>
      </c>
      <c r="G79" s="4">
        <f t="shared" ref="G79:G84" si="53">ROUND(+$B$8*C79,0)</f>
        <v>38</v>
      </c>
      <c r="H79" s="4">
        <f t="shared" ref="H79:H84" si="54">ROUND(+$B$9*B79,0)</f>
        <v>0</v>
      </c>
      <c r="I79" s="4">
        <f t="shared" ref="I79:I84" si="55">ROUND(+$B$15*B79,0)</f>
        <v>41</v>
      </c>
      <c r="J79" s="4">
        <f t="shared" ref="J79:J84" si="56">SUM(D79:I79)</f>
        <v>24045</v>
      </c>
      <c r="K79" s="4">
        <f t="shared" ref="K79:K84" si="57">C79+J79</f>
        <v>117795</v>
      </c>
    </row>
    <row r="80" spans="1:11" x14ac:dyDescent="0.25">
      <c r="A80" s="12"/>
      <c r="B80" s="16">
        <f>+$G$9</f>
        <v>0.05</v>
      </c>
      <c r="C80" s="4">
        <f t="shared" si="50"/>
        <v>6250</v>
      </c>
      <c r="D80" s="33">
        <f t="shared" si="51"/>
        <v>363</v>
      </c>
      <c r="E80" s="4">
        <f t="shared" si="52"/>
        <v>91</v>
      </c>
      <c r="F80" s="4">
        <f t="shared" ref="F80:F84" si="58">ROUND(+C80*$B$7,0)</f>
        <v>1144</v>
      </c>
      <c r="G80" s="4">
        <f t="shared" si="53"/>
        <v>3</v>
      </c>
      <c r="H80" s="4">
        <f t="shared" si="54"/>
        <v>0</v>
      </c>
      <c r="I80" s="4">
        <f t="shared" si="55"/>
        <v>3</v>
      </c>
      <c r="J80" s="4">
        <f t="shared" si="56"/>
        <v>1604</v>
      </c>
      <c r="K80" s="4">
        <f t="shared" si="57"/>
        <v>7854</v>
      </c>
    </row>
    <row r="81" spans="1:11" x14ac:dyDescent="0.25">
      <c r="A81" s="12"/>
      <c r="B81" s="16">
        <f>+$G$10</f>
        <v>0.05</v>
      </c>
      <c r="C81" s="4">
        <f t="shared" si="50"/>
        <v>6250</v>
      </c>
      <c r="D81" s="33">
        <f t="shared" si="51"/>
        <v>363</v>
      </c>
      <c r="E81" s="4">
        <f t="shared" si="52"/>
        <v>91</v>
      </c>
      <c r="F81" s="4">
        <f t="shared" si="58"/>
        <v>1144</v>
      </c>
      <c r="G81" s="4">
        <f t="shared" si="53"/>
        <v>3</v>
      </c>
      <c r="H81" s="4">
        <f t="shared" si="54"/>
        <v>0</v>
      </c>
      <c r="I81" s="4">
        <f t="shared" si="55"/>
        <v>3</v>
      </c>
      <c r="J81" s="4">
        <f t="shared" si="56"/>
        <v>1604</v>
      </c>
      <c r="K81" s="4">
        <f t="shared" si="57"/>
        <v>7854</v>
      </c>
    </row>
    <row r="82" spans="1:11" x14ac:dyDescent="0.25">
      <c r="A82" s="12"/>
      <c r="B82" s="16">
        <f>+$G$11</f>
        <v>0.05</v>
      </c>
      <c r="C82" s="4">
        <f t="shared" si="50"/>
        <v>6250</v>
      </c>
      <c r="D82" s="33">
        <f t="shared" si="51"/>
        <v>363</v>
      </c>
      <c r="E82" s="4">
        <f t="shared" si="52"/>
        <v>91</v>
      </c>
      <c r="F82" s="4">
        <f t="shared" si="58"/>
        <v>1144</v>
      </c>
      <c r="G82" s="4">
        <f t="shared" si="53"/>
        <v>3</v>
      </c>
      <c r="H82" s="4">
        <f t="shared" si="54"/>
        <v>0</v>
      </c>
      <c r="I82" s="4">
        <f t="shared" si="55"/>
        <v>3</v>
      </c>
      <c r="J82" s="4">
        <f t="shared" si="56"/>
        <v>1604</v>
      </c>
      <c r="K82" s="4">
        <f t="shared" si="57"/>
        <v>7854</v>
      </c>
    </row>
    <row r="83" spans="1:11" x14ac:dyDescent="0.25">
      <c r="A83" s="12"/>
      <c r="B83" s="16">
        <f>+$G$12</f>
        <v>0.05</v>
      </c>
      <c r="C83" s="4">
        <f t="shared" si="50"/>
        <v>6250</v>
      </c>
      <c r="D83" s="33">
        <f t="shared" si="51"/>
        <v>363</v>
      </c>
      <c r="E83" s="4">
        <f t="shared" si="52"/>
        <v>91</v>
      </c>
      <c r="F83" s="4">
        <f t="shared" si="58"/>
        <v>1144</v>
      </c>
      <c r="G83" s="4">
        <f t="shared" si="53"/>
        <v>3</v>
      </c>
      <c r="H83" s="4">
        <f t="shared" si="54"/>
        <v>0</v>
      </c>
      <c r="I83" s="4">
        <f t="shared" si="55"/>
        <v>3</v>
      </c>
      <c r="J83" s="4">
        <f t="shared" si="56"/>
        <v>1604</v>
      </c>
      <c r="K83" s="4">
        <f t="shared" si="57"/>
        <v>7854</v>
      </c>
    </row>
    <row r="84" spans="1:11" x14ac:dyDescent="0.25">
      <c r="A84" s="2"/>
      <c r="B84" s="16">
        <f>+$G$13</f>
        <v>0.05</v>
      </c>
      <c r="C84" s="4">
        <f t="shared" si="50"/>
        <v>6250</v>
      </c>
      <c r="D84" s="33">
        <f t="shared" si="51"/>
        <v>363</v>
      </c>
      <c r="E84" s="4">
        <f t="shared" si="52"/>
        <v>91</v>
      </c>
      <c r="F84" s="4">
        <f t="shared" si="58"/>
        <v>1144</v>
      </c>
      <c r="G84" s="4">
        <f t="shared" si="53"/>
        <v>3</v>
      </c>
      <c r="H84" s="4">
        <f t="shared" si="54"/>
        <v>0</v>
      </c>
      <c r="I84" s="4">
        <f t="shared" si="55"/>
        <v>3</v>
      </c>
      <c r="J84" s="4">
        <f t="shared" si="56"/>
        <v>1604</v>
      </c>
      <c r="K84" s="4">
        <f t="shared" si="57"/>
        <v>7854</v>
      </c>
    </row>
    <row r="85" spans="1:11" x14ac:dyDescent="0.25">
      <c r="A85" s="2"/>
      <c r="B85" s="13">
        <f t="shared" ref="B85:K85" si="59">SUM(B79:B84)</f>
        <v>1.0000000000000002</v>
      </c>
      <c r="C85" s="4">
        <f t="shared" si="59"/>
        <v>125000</v>
      </c>
      <c r="D85" s="4">
        <f t="shared" si="59"/>
        <v>7256</v>
      </c>
      <c r="E85" s="4">
        <f t="shared" si="59"/>
        <v>1814</v>
      </c>
      <c r="F85" s="4">
        <f t="shared" si="59"/>
        <v>22886</v>
      </c>
      <c r="G85" s="4">
        <f t="shared" si="59"/>
        <v>53</v>
      </c>
      <c r="H85" s="4">
        <f t="shared" si="59"/>
        <v>0</v>
      </c>
      <c r="I85" s="4">
        <f t="shared" si="59"/>
        <v>56</v>
      </c>
      <c r="J85" s="4">
        <f t="shared" si="59"/>
        <v>32065</v>
      </c>
      <c r="K85" s="4">
        <f t="shared" si="59"/>
        <v>157065</v>
      </c>
    </row>
    <row r="86" spans="1:11" x14ac:dyDescent="0.25">
      <c r="A86" s="2"/>
      <c r="B86" s="13"/>
      <c r="C86" s="4"/>
      <c r="D86" s="4"/>
      <c r="E86" s="4"/>
      <c r="F86" s="4"/>
      <c r="G86" s="4"/>
      <c r="H86" s="4"/>
      <c r="I86" s="4"/>
      <c r="J86" s="4"/>
      <c r="K86" s="4"/>
    </row>
    <row r="87" spans="1:11" s="2" customFormat="1" x14ac:dyDescent="0.25">
      <c r="B87" s="14">
        <f>+B85</f>
        <v>1.0000000000000002</v>
      </c>
      <c r="C87" s="5">
        <f>+C85</f>
        <v>125000</v>
      </c>
      <c r="D87" s="5">
        <f>ROUND(IF($G$4&gt;=$B$16,($B$3*B87),(C87*$B$4)),0)</f>
        <v>7254</v>
      </c>
      <c r="E87" s="5">
        <f>+C87*$B$5</f>
        <v>1812.5</v>
      </c>
      <c r="F87" s="5">
        <f>+C87*$B$7</f>
        <v>22887.5</v>
      </c>
      <c r="G87" s="5">
        <f>+$B$8*C87</f>
        <v>50</v>
      </c>
      <c r="H87" s="5">
        <f>+$B$9*B87</f>
        <v>0</v>
      </c>
      <c r="I87" s="5">
        <f>+$B$15*B87</f>
        <v>55.000000000000014</v>
      </c>
      <c r="J87" s="5">
        <f>SUM(D87:I87)</f>
        <v>32059</v>
      </c>
      <c r="K87" s="5">
        <f>C87+J87</f>
        <v>157059</v>
      </c>
    </row>
    <row r="88" spans="1:11" x14ac:dyDescent="0.25">
      <c r="A88" s="2"/>
      <c r="B88" s="13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2"/>
      <c r="B89" s="13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12" t="s">
        <v>15</v>
      </c>
      <c r="B90" s="16">
        <f>+$G$8</f>
        <v>0.75</v>
      </c>
      <c r="C90" s="4">
        <f t="shared" ref="C90:C95" si="60">ROUND(+$G$4*B90,0)</f>
        <v>93750</v>
      </c>
      <c r="D90" s="33">
        <f t="shared" ref="D90:D95" si="61">ROUND(IF($G$4&gt;=$B$16,($B$3*B90),(C90*$B$4)),0)</f>
        <v>5441</v>
      </c>
      <c r="E90" s="4">
        <f t="shared" ref="E90:E95" si="62">ROUND(+C90*$B$5,0)</f>
        <v>1359</v>
      </c>
      <c r="F90" s="4">
        <f>ROUND(+C90*$B$7,0)</f>
        <v>17166</v>
      </c>
      <c r="G90" s="4">
        <f t="shared" ref="G90:G95" si="63">ROUND(+$B$8*C90,0)</f>
        <v>38</v>
      </c>
      <c r="H90" s="4">
        <f t="shared" ref="H90:H95" si="64">ROUND(+$B$10*B90,0)</f>
        <v>5345</v>
      </c>
      <c r="I90" s="4">
        <f t="shared" ref="I90:I95" si="65">ROUND(+$B$15*B90,0)</f>
        <v>41</v>
      </c>
      <c r="J90" s="4">
        <f t="shared" ref="J90:J95" si="66">SUM(D90:I90)</f>
        <v>29390</v>
      </c>
      <c r="K90" s="4">
        <f t="shared" ref="K90:K95" si="67">C90+J90</f>
        <v>123140</v>
      </c>
    </row>
    <row r="91" spans="1:11" x14ac:dyDescent="0.25">
      <c r="A91" s="12"/>
      <c r="B91" s="16">
        <f>+$G$9</f>
        <v>0.05</v>
      </c>
      <c r="C91" s="4">
        <f t="shared" si="60"/>
        <v>6250</v>
      </c>
      <c r="D91" s="33">
        <f t="shared" si="61"/>
        <v>363</v>
      </c>
      <c r="E91" s="4">
        <f t="shared" si="62"/>
        <v>91</v>
      </c>
      <c r="F91" s="4">
        <f t="shared" ref="F91:F95" si="68">ROUND(+C91*$B$7,0)</f>
        <v>1144</v>
      </c>
      <c r="G91" s="4">
        <f t="shared" si="63"/>
        <v>3</v>
      </c>
      <c r="H91" s="4">
        <f t="shared" si="64"/>
        <v>356</v>
      </c>
      <c r="I91" s="4">
        <f t="shared" si="65"/>
        <v>3</v>
      </c>
      <c r="J91" s="4">
        <f t="shared" si="66"/>
        <v>1960</v>
      </c>
      <c r="K91" s="4">
        <f t="shared" si="67"/>
        <v>8210</v>
      </c>
    </row>
    <row r="92" spans="1:11" x14ac:dyDescent="0.25">
      <c r="A92" s="12"/>
      <c r="B92" s="16">
        <f>+$G$10</f>
        <v>0.05</v>
      </c>
      <c r="C92" s="4">
        <f t="shared" si="60"/>
        <v>6250</v>
      </c>
      <c r="D92" s="33">
        <f t="shared" si="61"/>
        <v>363</v>
      </c>
      <c r="E92" s="4">
        <f t="shared" si="62"/>
        <v>91</v>
      </c>
      <c r="F92" s="4">
        <f t="shared" si="68"/>
        <v>1144</v>
      </c>
      <c r="G92" s="4">
        <f t="shared" si="63"/>
        <v>3</v>
      </c>
      <c r="H92" s="4">
        <f t="shared" si="64"/>
        <v>356</v>
      </c>
      <c r="I92" s="4">
        <f t="shared" si="65"/>
        <v>3</v>
      </c>
      <c r="J92" s="4">
        <f t="shared" si="66"/>
        <v>1960</v>
      </c>
      <c r="K92" s="4">
        <f t="shared" si="67"/>
        <v>8210</v>
      </c>
    </row>
    <row r="93" spans="1:11" x14ac:dyDescent="0.25">
      <c r="A93" s="12"/>
      <c r="B93" s="16">
        <f>+$G$11</f>
        <v>0.05</v>
      </c>
      <c r="C93" s="4">
        <f t="shared" si="60"/>
        <v>6250</v>
      </c>
      <c r="D93" s="33">
        <f t="shared" si="61"/>
        <v>363</v>
      </c>
      <c r="E93" s="4">
        <f t="shared" si="62"/>
        <v>91</v>
      </c>
      <c r="F93" s="4">
        <f t="shared" si="68"/>
        <v>1144</v>
      </c>
      <c r="G93" s="4">
        <f t="shared" si="63"/>
        <v>3</v>
      </c>
      <c r="H93" s="4">
        <f t="shared" si="64"/>
        <v>356</v>
      </c>
      <c r="I93" s="4">
        <f t="shared" si="65"/>
        <v>3</v>
      </c>
      <c r="J93" s="4">
        <f t="shared" si="66"/>
        <v>1960</v>
      </c>
      <c r="K93" s="4">
        <f t="shared" si="67"/>
        <v>8210</v>
      </c>
    </row>
    <row r="94" spans="1:11" x14ac:dyDescent="0.25">
      <c r="A94" s="12"/>
      <c r="B94" s="16">
        <f>+$G$12</f>
        <v>0.05</v>
      </c>
      <c r="C94" s="4">
        <f t="shared" si="60"/>
        <v>6250</v>
      </c>
      <c r="D94" s="33">
        <f t="shared" si="61"/>
        <v>363</v>
      </c>
      <c r="E94" s="4">
        <f t="shared" si="62"/>
        <v>91</v>
      </c>
      <c r="F94" s="4">
        <f t="shared" si="68"/>
        <v>1144</v>
      </c>
      <c r="G94" s="4">
        <f t="shared" si="63"/>
        <v>3</v>
      </c>
      <c r="H94" s="4">
        <f t="shared" si="64"/>
        <v>356</v>
      </c>
      <c r="I94" s="4">
        <f t="shared" si="65"/>
        <v>3</v>
      </c>
      <c r="J94" s="4">
        <f t="shared" si="66"/>
        <v>1960</v>
      </c>
      <c r="K94" s="4">
        <f t="shared" si="67"/>
        <v>8210</v>
      </c>
    </row>
    <row r="95" spans="1:11" x14ac:dyDescent="0.25">
      <c r="A95" s="2"/>
      <c r="B95" s="16">
        <f>+$G$13</f>
        <v>0.05</v>
      </c>
      <c r="C95" s="4">
        <f t="shared" si="60"/>
        <v>6250</v>
      </c>
      <c r="D95" s="33">
        <f t="shared" si="61"/>
        <v>363</v>
      </c>
      <c r="E95" s="4">
        <f t="shared" si="62"/>
        <v>91</v>
      </c>
      <c r="F95" s="4">
        <f t="shared" si="68"/>
        <v>1144</v>
      </c>
      <c r="G95" s="4">
        <f t="shared" si="63"/>
        <v>3</v>
      </c>
      <c r="H95" s="4">
        <f t="shared" si="64"/>
        <v>356</v>
      </c>
      <c r="I95" s="4">
        <f t="shared" si="65"/>
        <v>3</v>
      </c>
      <c r="J95" s="4">
        <f t="shared" si="66"/>
        <v>1960</v>
      </c>
      <c r="K95" s="4">
        <f t="shared" si="67"/>
        <v>8210</v>
      </c>
    </row>
    <row r="96" spans="1:11" x14ac:dyDescent="0.25">
      <c r="A96" s="2"/>
      <c r="B96" s="13">
        <f>SUM(B90:B95)</f>
        <v>1.0000000000000002</v>
      </c>
      <c r="C96" s="4">
        <f>SUM(C90:C95)</f>
        <v>125000</v>
      </c>
      <c r="D96" s="4">
        <f t="shared" ref="D96:K96" si="69">SUM(D90:D95)</f>
        <v>7256</v>
      </c>
      <c r="E96" s="4">
        <f t="shared" si="69"/>
        <v>1814</v>
      </c>
      <c r="F96" s="4">
        <f t="shared" si="69"/>
        <v>22886</v>
      </c>
      <c r="G96" s="4">
        <f t="shared" si="69"/>
        <v>53</v>
      </c>
      <c r="H96" s="4">
        <f t="shared" si="69"/>
        <v>7125</v>
      </c>
      <c r="I96" s="4">
        <f t="shared" si="69"/>
        <v>56</v>
      </c>
      <c r="J96" s="4">
        <f t="shared" si="69"/>
        <v>39190</v>
      </c>
      <c r="K96" s="4">
        <f t="shared" si="69"/>
        <v>164190</v>
      </c>
    </row>
    <row r="97" spans="1:11" x14ac:dyDescent="0.25">
      <c r="A97" s="2"/>
      <c r="B97" s="13"/>
      <c r="C97" s="4"/>
      <c r="D97" s="4"/>
      <c r="E97" s="4"/>
      <c r="F97" s="4"/>
      <c r="G97" s="4"/>
      <c r="H97" s="4"/>
      <c r="I97" s="4"/>
      <c r="J97" s="4"/>
      <c r="K97" s="4"/>
    </row>
    <row r="98" spans="1:11" s="2" customFormat="1" x14ac:dyDescent="0.25">
      <c r="B98" s="14">
        <f>+B96</f>
        <v>1.0000000000000002</v>
      </c>
      <c r="C98" s="5">
        <f>+C96</f>
        <v>125000</v>
      </c>
      <c r="D98" s="5">
        <f>ROUND(IF($G$4&gt;=$B$16,($B$3*B98),(C98*$B$4)),0)</f>
        <v>7254</v>
      </c>
      <c r="E98" s="5">
        <f>+C98*$B$5</f>
        <v>1812.5</v>
      </c>
      <c r="F98" s="5">
        <f>+C98*$B$7</f>
        <v>22887.5</v>
      </c>
      <c r="G98" s="5">
        <f>+$B$8*C98</f>
        <v>50</v>
      </c>
      <c r="H98" s="5">
        <f>+$B$10*B98</f>
        <v>7126.0000000000018</v>
      </c>
      <c r="I98" s="5">
        <f>+$B$15*B98</f>
        <v>55.000000000000014</v>
      </c>
      <c r="J98" s="5">
        <f>SUM(D98:I98)</f>
        <v>39185</v>
      </c>
      <c r="K98" s="5">
        <f>C98+J98</f>
        <v>164185</v>
      </c>
    </row>
    <row r="99" spans="1:11" x14ac:dyDescent="0.25">
      <c r="A99" s="2"/>
      <c r="B99" s="13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2"/>
      <c r="B100" s="13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12" t="s">
        <v>16</v>
      </c>
      <c r="B101" s="16">
        <f>+$G$8</f>
        <v>0.75</v>
      </c>
      <c r="C101" s="4">
        <f t="shared" ref="C101:C106" si="70">ROUND(+$G$4*B101,0)</f>
        <v>93750</v>
      </c>
      <c r="D101" s="33">
        <f t="shared" ref="D101:D106" si="71">ROUND(IF($G$4&gt;=$B$16,($B$3*B101),(C101*$B$4)),0)</f>
        <v>5441</v>
      </c>
      <c r="E101" s="4">
        <f t="shared" ref="E101:E106" si="72">ROUND(+C101*$B$5,0)</f>
        <v>1359</v>
      </c>
      <c r="F101" s="4">
        <f>ROUND(+C101*$B$7,0)</f>
        <v>17166</v>
      </c>
      <c r="G101" s="4">
        <f t="shared" ref="G101:G106" si="73">ROUND(+$B$8*C101,0)</f>
        <v>38</v>
      </c>
      <c r="H101" s="4">
        <f t="shared" ref="H101:H106" si="74">ROUND(+$B$11*B101,0)</f>
        <v>11984</v>
      </c>
      <c r="I101" s="4">
        <f t="shared" ref="I101:I106" si="75">ROUND(+$B$15*B101,0)</f>
        <v>41</v>
      </c>
      <c r="J101" s="4">
        <f t="shared" ref="J101:J106" si="76">SUM(D101:I101)</f>
        <v>36029</v>
      </c>
      <c r="K101" s="4">
        <f t="shared" ref="K101:K106" si="77">C101+J101</f>
        <v>129779</v>
      </c>
    </row>
    <row r="102" spans="1:11" x14ac:dyDescent="0.25">
      <c r="A102" s="12"/>
      <c r="B102" s="16">
        <f>+$G$9</f>
        <v>0.05</v>
      </c>
      <c r="C102" s="4">
        <f t="shared" si="70"/>
        <v>6250</v>
      </c>
      <c r="D102" s="33">
        <f t="shared" si="71"/>
        <v>363</v>
      </c>
      <c r="E102" s="4">
        <f t="shared" si="72"/>
        <v>91</v>
      </c>
      <c r="F102" s="4">
        <f t="shared" ref="F102:F106" si="78">ROUND(+C102*$B$7,0)</f>
        <v>1144</v>
      </c>
      <c r="G102" s="4">
        <f t="shared" si="73"/>
        <v>3</v>
      </c>
      <c r="H102" s="4">
        <f t="shared" si="74"/>
        <v>799</v>
      </c>
      <c r="I102" s="4">
        <f t="shared" si="75"/>
        <v>3</v>
      </c>
      <c r="J102" s="4">
        <f t="shared" si="76"/>
        <v>2403</v>
      </c>
      <c r="K102" s="4">
        <f t="shared" si="77"/>
        <v>8653</v>
      </c>
    </row>
    <row r="103" spans="1:11" x14ac:dyDescent="0.25">
      <c r="A103" s="12"/>
      <c r="B103" s="16">
        <f>+$G$10</f>
        <v>0.05</v>
      </c>
      <c r="C103" s="4">
        <f t="shared" si="70"/>
        <v>6250</v>
      </c>
      <c r="D103" s="33">
        <f t="shared" si="71"/>
        <v>363</v>
      </c>
      <c r="E103" s="4">
        <f t="shared" si="72"/>
        <v>91</v>
      </c>
      <c r="F103" s="4">
        <f t="shared" si="78"/>
        <v>1144</v>
      </c>
      <c r="G103" s="4">
        <f t="shared" si="73"/>
        <v>3</v>
      </c>
      <c r="H103" s="4">
        <f t="shared" si="74"/>
        <v>799</v>
      </c>
      <c r="I103" s="4">
        <f t="shared" si="75"/>
        <v>3</v>
      </c>
      <c r="J103" s="4">
        <f t="shared" si="76"/>
        <v>2403</v>
      </c>
      <c r="K103" s="4">
        <f t="shared" si="77"/>
        <v>8653</v>
      </c>
    </row>
    <row r="104" spans="1:11" x14ac:dyDescent="0.25">
      <c r="A104" s="12"/>
      <c r="B104" s="16">
        <f>+$G$11</f>
        <v>0.05</v>
      </c>
      <c r="C104" s="4">
        <f t="shared" si="70"/>
        <v>6250</v>
      </c>
      <c r="D104" s="33">
        <f t="shared" si="71"/>
        <v>363</v>
      </c>
      <c r="E104" s="4">
        <f t="shared" si="72"/>
        <v>91</v>
      </c>
      <c r="F104" s="4">
        <f t="shared" si="78"/>
        <v>1144</v>
      </c>
      <c r="G104" s="4">
        <f t="shared" si="73"/>
        <v>3</v>
      </c>
      <c r="H104" s="4">
        <f t="shared" si="74"/>
        <v>799</v>
      </c>
      <c r="I104" s="4">
        <f t="shared" si="75"/>
        <v>3</v>
      </c>
      <c r="J104" s="4">
        <f t="shared" si="76"/>
        <v>2403</v>
      </c>
      <c r="K104" s="4">
        <f t="shared" si="77"/>
        <v>8653</v>
      </c>
    </row>
    <row r="105" spans="1:11" x14ac:dyDescent="0.25">
      <c r="A105" s="12"/>
      <c r="B105" s="16">
        <f>+$G$12</f>
        <v>0.05</v>
      </c>
      <c r="C105" s="4">
        <f t="shared" si="70"/>
        <v>6250</v>
      </c>
      <c r="D105" s="33">
        <f t="shared" si="71"/>
        <v>363</v>
      </c>
      <c r="E105" s="4">
        <f t="shared" si="72"/>
        <v>91</v>
      </c>
      <c r="F105" s="4">
        <f t="shared" si="78"/>
        <v>1144</v>
      </c>
      <c r="G105" s="4">
        <f t="shared" si="73"/>
        <v>3</v>
      </c>
      <c r="H105" s="4">
        <f t="shared" si="74"/>
        <v>799</v>
      </c>
      <c r="I105" s="4">
        <f t="shared" si="75"/>
        <v>3</v>
      </c>
      <c r="J105" s="4">
        <f t="shared" si="76"/>
        <v>2403</v>
      </c>
      <c r="K105" s="4">
        <f t="shared" si="77"/>
        <v>8653</v>
      </c>
    </row>
    <row r="106" spans="1:11" x14ac:dyDescent="0.25">
      <c r="A106" s="2"/>
      <c r="B106" s="16">
        <f>+$G$13</f>
        <v>0.05</v>
      </c>
      <c r="C106" s="4">
        <f t="shared" si="70"/>
        <v>6250</v>
      </c>
      <c r="D106" s="33">
        <f t="shared" si="71"/>
        <v>363</v>
      </c>
      <c r="E106" s="4">
        <f t="shared" si="72"/>
        <v>91</v>
      </c>
      <c r="F106" s="4">
        <f t="shared" si="78"/>
        <v>1144</v>
      </c>
      <c r="G106" s="4">
        <f t="shared" si="73"/>
        <v>3</v>
      </c>
      <c r="H106" s="4">
        <f t="shared" si="74"/>
        <v>799</v>
      </c>
      <c r="I106" s="4">
        <f t="shared" si="75"/>
        <v>3</v>
      </c>
      <c r="J106" s="4">
        <f t="shared" si="76"/>
        <v>2403</v>
      </c>
      <c r="K106" s="4">
        <f t="shared" si="77"/>
        <v>8653</v>
      </c>
    </row>
    <row r="107" spans="1:11" x14ac:dyDescent="0.25">
      <c r="A107" s="2"/>
      <c r="B107" s="13">
        <f>SUM(B101:B106)</f>
        <v>1.0000000000000002</v>
      </c>
      <c r="C107" s="4">
        <f>SUM(C101:C106)</f>
        <v>125000</v>
      </c>
      <c r="D107" s="4">
        <f t="shared" ref="D107:K107" si="79">SUM(D101:D106)</f>
        <v>7256</v>
      </c>
      <c r="E107" s="4">
        <f t="shared" si="79"/>
        <v>1814</v>
      </c>
      <c r="F107" s="4">
        <f t="shared" si="79"/>
        <v>22886</v>
      </c>
      <c r="G107" s="4">
        <f t="shared" si="79"/>
        <v>53</v>
      </c>
      <c r="H107" s="4">
        <f t="shared" si="79"/>
        <v>15979</v>
      </c>
      <c r="I107" s="4">
        <f t="shared" si="79"/>
        <v>56</v>
      </c>
      <c r="J107" s="4">
        <f t="shared" si="79"/>
        <v>48044</v>
      </c>
      <c r="K107" s="4">
        <f t="shared" si="79"/>
        <v>173044</v>
      </c>
    </row>
    <row r="108" spans="1:11" x14ac:dyDescent="0.25">
      <c r="A108" s="2"/>
      <c r="B108" s="13"/>
      <c r="C108" s="4"/>
      <c r="D108" s="4"/>
      <c r="E108" s="4"/>
      <c r="F108" s="4"/>
      <c r="G108" s="4"/>
      <c r="H108" s="4"/>
      <c r="I108" s="4"/>
      <c r="J108" s="4"/>
      <c r="K108" s="4"/>
    </row>
    <row r="109" spans="1:11" s="2" customFormat="1" x14ac:dyDescent="0.25">
      <c r="B109" s="14">
        <f>+B107</f>
        <v>1.0000000000000002</v>
      </c>
      <c r="C109" s="5">
        <f>+C107</f>
        <v>125000</v>
      </c>
      <c r="D109" s="5">
        <f>ROUND(IF($G$4&gt;=$B$16,($B$3*B109),(C109*$B$4)),0)</f>
        <v>7254</v>
      </c>
      <c r="E109" s="5">
        <f>+C109*$B$5</f>
        <v>1812.5</v>
      </c>
      <c r="F109" s="5">
        <f>+C109*$B$7</f>
        <v>22887.5</v>
      </c>
      <c r="G109" s="5">
        <f>+$B$8*C109</f>
        <v>50</v>
      </c>
      <c r="H109" s="5">
        <f>+$B$11*B109</f>
        <v>15979.000000000004</v>
      </c>
      <c r="I109" s="5">
        <f>+$B$15*B109</f>
        <v>55.000000000000014</v>
      </c>
      <c r="J109" s="5">
        <f>SUM(D109:I109)</f>
        <v>48038</v>
      </c>
      <c r="K109" s="5">
        <f>C109+J109</f>
        <v>173038</v>
      </c>
    </row>
    <row r="110" spans="1:11" x14ac:dyDescent="0.25">
      <c r="A110" s="2"/>
      <c r="C110" s="4"/>
      <c r="D110" s="4"/>
      <c r="E110" s="4"/>
      <c r="F110" s="4"/>
      <c r="G110" s="4"/>
      <c r="H110" s="4"/>
      <c r="I110" s="4"/>
      <c r="J110" s="4"/>
    </row>
    <row r="111" spans="1:11" x14ac:dyDescent="0.25">
      <c r="A111" s="2"/>
      <c r="C111" s="4"/>
      <c r="D111" s="4"/>
      <c r="E111" s="4"/>
      <c r="F111" s="4"/>
      <c r="G111" s="4"/>
      <c r="H111" s="4"/>
      <c r="I111" s="4"/>
      <c r="J111" s="4"/>
    </row>
    <row r="112" spans="1:11" x14ac:dyDescent="0.25">
      <c r="A112" s="12" t="s">
        <v>37</v>
      </c>
      <c r="B112" s="16">
        <f>+$G$8</f>
        <v>0.75</v>
      </c>
      <c r="C112" s="4">
        <f t="shared" ref="C112:C117" si="80">ROUND(+$G$4*B112,0)</f>
        <v>93750</v>
      </c>
      <c r="D112" s="33">
        <f t="shared" ref="D112:D117" si="81">ROUND(IF($G$4&gt;=$B$16,($B$3*B112),(C112*$B$4)),0)</f>
        <v>5441</v>
      </c>
      <c r="E112" s="4">
        <f t="shared" ref="E112:E117" si="82">ROUND(+C112*$B$5,0)</f>
        <v>1359</v>
      </c>
      <c r="F112" s="4">
        <f>ROUND(+C112*$B$7,0)</f>
        <v>17166</v>
      </c>
      <c r="G112" s="4">
        <f t="shared" ref="G112:G117" si="83">ROUND(+$B$8*C112,0)</f>
        <v>38</v>
      </c>
      <c r="H112" s="4">
        <f>ROUND(+$B$14*B112,0)</f>
        <v>5993</v>
      </c>
      <c r="I112" s="4">
        <f t="shared" ref="I112:I117" si="84">ROUND(+$B$15*B112,0)</f>
        <v>41</v>
      </c>
      <c r="J112" s="4">
        <f t="shared" ref="J112:J117" si="85">SUM(D112:I112)</f>
        <v>30038</v>
      </c>
      <c r="K112" s="4">
        <f t="shared" ref="K112:K117" si="86">C112+J112</f>
        <v>123788</v>
      </c>
    </row>
    <row r="113" spans="1:11" x14ac:dyDescent="0.25">
      <c r="A113" s="12"/>
      <c r="B113" s="16">
        <f>+$G$9</f>
        <v>0.05</v>
      </c>
      <c r="C113" s="4">
        <f t="shared" si="80"/>
        <v>6250</v>
      </c>
      <c r="D113" s="33">
        <f t="shared" si="81"/>
        <v>363</v>
      </c>
      <c r="E113" s="4">
        <f t="shared" si="82"/>
        <v>91</v>
      </c>
      <c r="F113" s="4">
        <f t="shared" ref="F113:F117" si="87">ROUND(+C113*$B$7,0)</f>
        <v>1144</v>
      </c>
      <c r="G113" s="4">
        <f t="shared" si="83"/>
        <v>3</v>
      </c>
      <c r="H113" s="4">
        <f t="shared" ref="H113:H117" si="88">ROUND(+$B$14*B113,0)</f>
        <v>400</v>
      </c>
      <c r="I113" s="4">
        <f t="shared" si="84"/>
        <v>3</v>
      </c>
      <c r="J113" s="4">
        <f t="shared" si="85"/>
        <v>2004</v>
      </c>
      <c r="K113" s="4">
        <f t="shared" si="86"/>
        <v>8254</v>
      </c>
    </row>
    <row r="114" spans="1:11" x14ac:dyDescent="0.25">
      <c r="A114" s="12"/>
      <c r="B114" s="16">
        <f>+$G$10</f>
        <v>0.05</v>
      </c>
      <c r="C114" s="4">
        <f t="shared" si="80"/>
        <v>6250</v>
      </c>
      <c r="D114" s="33">
        <f t="shared" si="81"/>
        <v>363</v>
      </c>
      <c r="E114" s="4">
        <f t="shared" si="82"/>
        <v>91</v>
      </c>
      <c r="F114" s="4">
        <f t="shared" si="87"/>
        <v>1144</v>
      </c>
      <c r="G114" s="4">
        <f t="shared" si="83"/>
        <v>3</v>
      </c>
      <c r="H114" s="4">
        <f t="shared" si="88"/>
        <v>400</v>
      </c>
      <c r="I114" s="4">
        <f t="shared" si="84"/>
        <v>3</v>
      </c>
      <c r="J114" s="4">
        <f t="shared" si="85"/>
        <v>2004</v>
      </c>
      <c r="K114" s="4">
        <f t="shared" si="86"/>
        <v>8254</v>
      </c>
    </row>
    <row r="115" spans="1:11" x14ac:dyDescent="0.25">
      <c r="A115" s="12"/>
      <c r="B115" s="16">
        <f>+$G$11</f>
        <v>0.05</v>
      </c>
      <c r="C115" s="4">
        <f t="shared" si="80"/>
        <v>6250</v>
      </c>
      <c r="D115" s="33">
        <f t="shared" si="81"/>
        <v>363</v>
      </c>
      <c r="E115" s="4">
        <f t="shared" si="82"/>
        <v>91</v>
      </c>
      <c r="F115" s="4">
        <f t="shared" si="87"/>
        <v>1144</v>
      </c>
      <c r="G115" s="4">
        <f t="shared" si="83"/>
        <v>3</v>
      </c>
      <c r="H115" s="4">
        <f t="shared" si="88"/>
        <v>400</v>
      </c>
      <c r="I115" s="4">
        <f t="shared" si="84"/>
        <v>3</v>
      </c>
      <c r="J115" s="4">
        <f t="shared" si="85"/>
        <v>2004</v>
      </c>
      <c r="K115" s="4">
        <f t="shared" si="86"/>
        <v>8254</v>
      </c>
    </row>
    <row r="116" spans="1:11" x14ac:dyDescent="0.25">
      <c r="A116" s="12"/>
      <c r="B116" s="16">
        <f>+$G$12</f>
        <v>0.05</v>
      </c>
      <c r="C116" s="4">
        <f t="shared" si="80"/>
        <v>6250</v>
      </c>
      <c r="D116" s="33">
        <f t="shared" si="81"/>
        <v>363</v>
      </c>
      <c r="E116" s="4">
        <f t="shared" si="82"/>
        <v>91</v>
      </c>
      <c r="F116" s="4">
        <f t="shared" si="87"/>
        <v>1144</v>
      </c>
      <c r="G116" s="4">
        <f t="shared" si="83"/>
        <v>3</v>
      </c>
      <c r="H116" s="4">
        <f t="shared" si="88"/>
        <v>400</v>
      </c>
      <c r="I116" s="4">
        <f t="shared" si="84"/>
        <v>3</v>
      </c>
      <c r="J116" s="4">
        <f t="shared" si="85"/>
        <v>2004</v>
      </c>
      <c r="K116" s="4">
        <f t="shared" si="86"/>
        <v>8254</v>
      </c>
    </row>
    <row r="117" spans="1:11" x14ac:dyDescent="0.25">
      <c r="A117" s="2"/>
      <c r="B117" s="16">
        <f>+$G$13</f>
        <v>0.05</v>
      </c>
      <c r="C117" s="4">
        <f t="shared" si="80"/>
        <v>6250</v>
      </c>
      <c r="D117" s="33">
        <f t="shared" si="81"/>
        <v>363</v>
      </c>
      <c r="E117" s="4">
        <f t="shared" si="82"/>
        <v>91</v>
      </c>
      <c r="F117" s="4">
        <f t="shared" si="87"/>
        <v>1144</v>
      </c>
      <c r="G117" s="4">
        <f t="shared" si="83"/>
        <v>3</v>
      </c>
      <c r="H117" s="4">
        <f t="shared" si="88"/>
        <v>400</v>
      </c>
      <c r="I117" s="4">
        <f t="shared" si="84"/>
        <v>3</v>
      </c>
      <c r="J117" s="4">
        <f t="shared" si="85"/>
        <v>2004</v>
      </c>
      <c r="K117" s="4">
        <f t="shared" si="86"/>
        <v>8254</v>
      </c>
    </row>
    <row r="118" spans="1:11" x14ac:dyDescent="0.25">
      <c r="A118" s="2"/>
      <c r="B118" s="13">
        <f>SUM(B112:B117)</f>
        <v>1.0000000000000002</v>
      </c>
      <c r="C118" s="4">
        <f>SUM(C112:C117)</f>
        <v>125000</v>
      </c>
      <c r="D118" s="4">
        <f t="shared" ref="D118:K118" si="89">SUM(D112:D117)</f>
        <v>7256</v>
      </c>
      <c r="E118" s="4">
        <f t="shared" si="89"/>
        <v>1814</v>
      </c>
      <c r="F118" s="4">
        <f t="shared" si="89"/>
        <v>22886</v>
      </c>
      <c r="G118" s="4">
        <f t="shared" si="89"/>
        <v>53</v>
      </c>
      <c r="H118" s="4">
        <f t="shared" si="89"/>
        <v>7993</v>
      </c>
      <c r="I118" s="4">
        <f t="shared" si="89"/>
        <v>56</v>
      </c>
      <c r="J118" s="4">
        <f t="shared" si="89"/>
        <v>40058</v>
      </c>
      <c r="K118" s="4">
        <f t="shared" si="89"/>
        <v>165058</v>
      </c>
    </row>
    <row r="119" spans="1:11" x14ac:dyDescent="0.25">
      <c r="A119" s="2"/>
      <c r="B119" s="13"/>
      <c r="C119" s="4"/>
      <c r="D119" s="4"/>
      <c r="E119" s="4"/>
      <c r="F119" s="4"/>
      <c r="G119" s="4"/>
      <c r="H119" s="4"/>
      <c r="I119" s="4"/>
      <c r="J119" s="4"/>
      <c r="K119" s="4"/>
    </row>
    <row r="120" spans="1:11" s="2" customFormat="1" x14ac:dyDescent="0.25">
      <c r="B120" s="14">
        <f>+B118</f>
        <v>1.0000000000000002</v>
      </c>
      <c r="C120" s="5">
        <f>+C118</f>
        <v>125000</v>
      </c>
      <c r="D120" s="5">
        <f>ROUND(IF($G$4&gt;=$B$16,($B$3*B120),(C120*$B$4)),0)</f>
        <v>7254</v>
      </c>
      <c r="E120" s="5">
        <f>+C120*$B$5</f>
        <v>1812.5</v>
      </c>
      <c r="F120" s="5">
        <f>+C120*$B$7</f>
        <v>22887.5</v>
      </c>
      <c r="G120" s="5">
        <f>+$B$8*C120</f>
        <v>50</v>
      </c>
      <c r="H120" s="5">
        <f>+$B$14*B120</f>
        <v>7990.0000000000018</v>
      </c>
      <c r="I120" s="5">
        <f>+$B$15*B120</f>
        <v>55.000000000000014</v>
      </c>
      <c r="J120" s="5">
        <f>SUM(D120:I120)</f>
        <v>40049</v>
      </c>
      <c r="K120" s="5">
        <f>C120+J120</f>
        <v>165049</v>
      </c>
    </row>
  </sheetData>
  <sheetProtection password="E22C" sheet="1" objects="1" scenarios="1"/>
  <mergeCells count="2">
    <mergeCell ref="A1:J1"/>
    <mergeCell ref="B2:G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120"/>
  <sheetViews>
    <sheetView tabSelected="1" workbookViewId="0">
      <pane xSplit="1" ySplit="18" topLeftCell="B19" activePane="bottomRight" state="frozen"/>
      <selection pane="topRight" activeCell="B1" sqref="B1"/>
      <selection pane="bottomLeft" activeCell="A19" sqref="A19"/>
      <selection pane="bottomRight" activeCell="G5" sqref="G5"/>
    </sheetView>
  </sheetViews>
  <sheetFormatPr defaultRowHeight="15" x14ac:dyDescent="0.25"/>
  <cols>
    <col min="1" max="1" width="43.85546875" bestFit="1" customWidth="1"/>
    <col min="2" max="2" width="13.85546875" customWidth="1"/>
    <col min="3" max="3" width="8.28515625" bestFit="1" customWidth="1"/>
    <col min="4" max="4" width="9.28515625" customWidth="1"/>
    <col min="5" max="5" width="9.42578125" customWidth="1"/>
    <col min="6" max="6" width="13.28515625" customWidth="1"/>
    <col min="7" max="7" width="12.7109375" customWidth="1"/>
    <col min="8" max="8" width="5.85546875" customWidth="1"/>
    <col min="9" max="9" width="11.42578125" bestFit="1" customWidth="1"/>
    <col min="10" max="10" width="8.28515625" bestFit="1" customWidth="1"/>
  </cols>
  <sheetData>
    <row r="1" spans="1:10" ht="36" customHeight="1" x14ac:dyDescent="0.55000000000000004">
      <c r="A1" s="34" t="s">
        <v>22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45" customHeight="1" x14ac:dyDescent="0.55000000000000004">
      <c r="A2" s="23"/>
      <c r="B2" s="35" t="s">
        <v>38</v>
      </c>
      <c r="C2" s="36"/>
      <c r="D2" s="36"/>
      <c r="E2" s="36"/>
      <c r="F2" s="36"/>
      <c r="G2" s="36"/>
      <c r="H2" s="23"/>
      <c r="I2" s="23"/>
      <c r="J2" s="23"/>
    </row>
    <row r="3" spans="1:10" s="8" customFormat="1" ht="19.5" customHeight="1" x14ac:dyDescent="0.55000000000000004">
      <c r="A3" s="21" t="s">
        <v>33</v>
      </c>
      <c r="B3" s="22">
        <f>117000*0.062</f>
        <v>7254</v>
      </c>
      <c r="C3" s="24"/>
      <c r="D3" s="24"/>
      <c r="E3" s="24"/>
      <c r="F3" s="24"/>
      <c r="G3" s="24"/>
      <c r="H3" s="24"/>
      <c r="I3" s="24"/>
      <c r="J3" s="24"/>
    </row>
    <row r="4" spans="1:10" x14ac:dyDescent="0.25">
      <c r="A4" s="8" t="s">
        <v>17</v>
      </c>
      <c r="B4" s="16">
        <v>6.2E-2</v>
      </c>
      <c r="F4" t="s">
        <v>25</v>
      </c>
      <c r="G4" s="27">
        <v>125000</v>
      </c>
    </row>
    <row r="5" spans="1:10" x14ac:dyDescent="0.25">
      <c r="A5" s="8" t="s">
        <v>18</v>
      </c>
      <c r="B5" s="8">
        <v>1.4500000000000001E-2</v>
      </c>
      <c r="F5" t="s">
        <v>29</v>
      </c>
      <c r="G5" s="28">
        <v>1</v>
      </c>
    </row>
    <row r="6" spans="1:10" x14ac:dyDescent="0.25">
      <c r="A6" s="8" t="s">
        <v>19</v>
      </c>
      <c r="B6" s="8">
        <v>0.19059999999999999</v>
      </c>
    </row>
    <row r="7" spans="1:10" x14ac:dyDescent="0.25">
      <c r="A7" s="8" t="s">
        <v>20</v>
      </c>
      <c r="B7" s="8">
        <v>0.19059999999999999</v>
      </c>
      <c r="F7" t="s">
        <v>26</v>
      </c>
      <c r="G7" t="s">
        <v>27</v>
      </c>
    </row>
    <row r="8" spans="1:10" x14ac:dyDescent="0.25">
      <c r="A8" s="8" t="s">
        <v>3</v>
      </c>
      <c r="B8" s="8">
        <v>0</v>
      </c>
      <c r="F8" s="29">
        <v>2570</v>
      </c>
      <c r="G8" s="30">
        <v>0.75</v>
      </c>
    </row>
    <row r="9" spans="1:10" x14ac:dyDescent="0.25">
      <c r="A9" s="8" t="s">
        <v>10</v>
      </c>
      <c r="B9" s="8">
        <v>0</v>
      </c>
      <c r="F9" s="29">
        <v>1000</v>
      </c>
      <c r="G9" s="30">
        <v>0.05</v>
      </c>
    </row>
    <row r="10" spans="1:10" x14ac:dyDescent="0.25">
      <c r="A10" s="8" t="s">
        <v>9</v>
      </c>
      <c r="B10" s="9">
        <v>6668</v>
      </c>
      <c r="F10" s="29" t="s">
        <v>30</v>
      </c>
      <c r="G10" s="30">
        <v>0.05</v>
      </c>
    </row>
    <row r="11" spans="1:10" x14ac:dyDescent="0.25">
      <c r="A11" s="8" t="s">
        <v>8</v>
      </c>
      <c r="B11" s="9">
        <v>14249.36</v>
      </c>
      <c r="F11" s="29" t="s">
        <v>31</v>
      </c>
      <c r="G11" s="30">
        <v>0.05</v>
      </c>
    </row>
    <row r="12" spans="1:10" x14ac:dyDescent="0.25">
      <c r="A12" s="8" t="s">
        <v>21</v>
      </c>
      <c r="B12" s="9">
        <v>8054.84</v>
      </c>
      <c r="F12" s="29">
        <v>124000</v>
      </c>
      <c r="G12" s="30">
        <v>0.05</v>
      </c>
    </row>
    <row r="13" spans="1:10" x14ac:dyDescent="0.25">
      <c r="A13" s="8" t="s">
        <v>23</v>
      </c>
      <c r="B13" s="9">
        <v>10458.68</v>
      </c>
      <c r="F13" s="29">
        <v>221570</v>
      </c>
      <c r="G13" s="30">
        <v>0.05</v>
      </c>
    </row>
    <row r="14" spans="1:10" x14ac:dyDescent="0.25">
      <c r="A14" s="8" t="s">
        <v>35</v>
      </c>
      <c r="B14" s="9">
        <v>7795</v>
      </c>
      <c r="F14" s="25"/>
      <c r="G14" s="26">
        <f>SUM(G8:G13)</f>
        <v>1.0000000000000002</v>
      </c>
    </row>
    <row r="15" spans="1:10" x14ac:dyDescent="0.25">
      <c r="A15" s="8" t="s">
        <v>5</v>
      </c>
      <c r="B15" s="8">
        <v>55</v>
      </c>
      <c r="G15" s="18"/>
    </row>
    <row r="16" spans="1:10" x14ac:dyDescent="0.25">
      <c r="A16" s="8" t="s">
        <v>39</v>
      </c>
      <c r="B16" s="9">
        <v>117000</v>
      </c>
    </row>
    <row r="18" spans="1:10" ht="32.25" customHeight="1" thickBot="1" x14ac:dyDescent="0.3">
      <c r="A18" s="6" t="s">
        <v>28</v>
      </c>
      <c r="B18" s="7" t="s">
        <v>0</v>
      </c>
      <c r="C18" s="7" t="s">
        <v>1</v>
      </c>
      <c r="D18" s="10" t="s">
        <v>17</v>
      </c>
      <c r="E18" s="7" t="s">
        <v>18</v>
      </c>
      <c r="F18" s="7" t="s">
        <v>2</v>
      </c>
      <c r="G18" s="7" t="s">
        <v>4</v>
      </c>
      <c r="H18" s="7" t="s">
        <v>5</v>
      </c>
      <c r="I18" s="7" t="s">
        <v>6</v>
      </c>
      <c r="J18" s="7" t="s">
        <v>7</v>
      </c>
    </row>
    <row r="20" spans="1:10" x14ac:dyDescent="0.25">
      <c r="A20" s="1" t="s">
        <v>32</v>
      </c>
      <c r="B20" s="19">
        <f>+$G$5</f>
        <v>1</v>
      </c>
      <c r="C20" s="9">
        <f>+$G$4</f>
        <v>125000</v>
      </c>
      <c r="D20" s="4">
        <f>ROUND(IF($G$4&gt;=$B$16,($B$3*B20),(C20*$B$4)),0)</f>
        <v>7254</v>
      </c>
      <c r="E20" s="4">
        <f>ROUND(+C20*$B$5,0)</f>
        <v>1813</v>
      </c>
      <c r="F20" s="4">
        <f>ROUND(+C20*$B$6,0)</f>
        <v>23825</v>
      </c>
      <c r="G20" s="4">
        <f>ROUND(+$B$13*B20,0)</f>
        <v>10459</v>
      </c>
      <c r="H20" s="4">
        <f>ROUND(+$B$15*B20,0)</f>
        <v>55</v>
      </c>
      <c r="I20" s="4">
        <f>SUM(D20:H20)</f>
        <v>43406</v>
      </c>
      <c r="J20" s="4">
        <f>C20+I20</f>
        <v>168406</v>
      </c>
    </row>
    <row r="21" spans="1:10" x14ac:dyDescent="0.25">
      <c r="A21" s="1"/>
      <c r="B21" s="3"/>
      <c r="C21" s="4"/>
      <c r="D21" s="4"/>
      <c r="E21" s="4"/>
      <c r="F21" s="4"/>
      <c r="G21" s="4"/>
      <c r="H21" s="4"/>
      <c r="I21" s="4"/>
      <c r="J21" s="4"/>
    </row>
    <row r="22" spans="1:10" x14ac:dyDescent="0.25">
      <c r="C22" s="4"/>
      <c r="D22" s="4"/>
      <c r="E22" s="4"/>
      <c r="F22" s="4"/>
      <c r="G22" s="4"/>
      <c r="H22" s="4"/>
      <c r="I22" s="4"/>
      <c r="J22" s="4"/>
    </row>
    <row r="23" spans="1:10" x14ac:dyDescent="0.25">
      <c r="C23" s="4"/>
      <c r="D23" s="4"/>
      <c r="E23" s="4"/>
      <c r="F23" s="4"/>
      <c r="G23" s="4"/>
      <c r="H23" s="4"/>
      <c r="I23" s="4"/>
      <c r="J23" s="4"/>
    </row>
    <row r="24" spans="1:10" x14ac:dyDescent="0.25">
      <c r="A24" s="11" t="s">
        <v>24</v>
      </c>
      <c r="B24" s="16">
        <f>+$G$8</f>
        <v>0.75</v>
      </c>
      <c r="C24" s="4">
        <f>ROUND(+$G$4*B24,0)</f>
        <v>93750</v>
      </c>
      <c r="D24" s="4">
        <f>ROUND(IF($G$4&gt;=$B$16,($B$3*B24),(C24*$B$4)),0)</f>
        <v>5441</v>
      </c>
      <c r="E24" s="4">
        <f>ROUND(+C24*$B$5,0)</f>
        <v>1359</v>
      </c>
      <c r="F24" s="4">
        <f>ROUND(+C24*$B$6,0)</f>
        <v>17869</v>
      </c>
      <c r="G24" s="4">
        <f>ROUND(+$B$13*B24,0)</f>
        <v>7844</v>
      </c>
      <c r="H24" s="4">
        <f>ROUND(+$B$15*B24,0)</f>
        <v>41</v>
      </c>
      <c r="I24" s="4">
        <f>SUM(D24:H24)</f>
        <v>32554</v>
      </c>
      <c r="J24" s="4">
        <f>C24+I24</f>
        <v>126304</v>
      </c>
    </row>
    <row r="25" spans="1:10" x14ac:dyDescent="0.25">
      <c r="A25" s="11"/>
      <c r="B25" s="16">
        <f>+$G$9</f>
        <v>0.05</v>
      </c>
      <c r="C25" s="4">
        <f t="shared" ref="C25:C29" si="0">ROUND(+$G$4*B25,0)</f>
        <v>6250</v>
      </c>
      <c r="D25" s="4">
        <f t="shared" ref="D25:D29" si="1">ROUND(IF($G$4&gt;=$B$16,($B$3*B25),(C25*$B$4)),0)</f>
        <v>363</v>
      </c>
      <c r="E25" s="4">
        <f t="shared" ref="E25:E29" si="2">ROUND(+C25*$B$5,0)</f>
        <v>91</v>
      </c>
      <c r="F25" s="4">
        <f t="shared" ref="F25:F29" si="3">ROUND(+C25*$B$6,0)</f>
        <v>1191</v>
      </c>
      <c r="G25" s="4">
        <f t="shared" ref="G25:G29" si="4">ROUND(+$B$13*B25,0)</f>
        <v>523</v>
      </c>
      <c r="H25" s="4">
        <f t="shared" ref="H25:H29" si="5">ROUND(+$B$15*B25,0)</f>
        <v>3</v>
      </c>
      <c r="I25" s="4">
        <f t="shared" ref="I25:I29" si="6">SUM(D25:H25)</f>
        <v>2171</v>
      </c>
      <c r="J25" s="4">
        <f t="shared" ref="J25:J29" si="7">C25+I25</f>
        <v>8421</v>
      </c>
    </row>
    <row r="26" spans="1:10" x14ac:dyDescent="0.25">
      <c r="A26" s="11"/>
      <c r="B26" s="16">
        <f>+$G$10</f>
        <v>0.05</v>
      </c>
      <c r="C26" s="4">
        <f t="shared" si="0"/>
        <v>6250</v>
      </c>
      <c r="D26" s="4">
        <f t="shared" si="1"/>
        <v>363</v>
      </c>
      <c r="E26" s="4">
        <f t="shared" si="2"/>
        <v>91</v>
      </c>
      <c r="F26" s="4">
        <f t="shared" si="3"/>
        <v>1191</v>
      </c>
      <c r="G26" s="4">
        <f t="shared" si="4"/>
        <v>523</v>
      </c>
      <c r="H26" s="4">
        <f t="shared" si="5"/>
        <v>3</v>
      </c>
      <c r="I26" s="4">
        <f t="shared" si="6"/>
        <v>2171</v>
      </c>
      <c r="J26" s="4">
        <f t="shared" si="7"/>
        <v>8421</v>
      </c>
    </row>
    <row r="27" spans="1:10" x14ac:dyDescent="0.25">
      <c r="A27" s="11"/>
      <c r="B27" s="16">
        <f>+$G$11</f>
        <v>0.05</v>
      </c>
      <c r="C27" s="4">
        <f t="shared" si="0"/>
        <v>6250</v>
      </c>
      <c r="D27" s="4">
        <f t="shared" si="1"/>
        <v>363</v>
      </c>
      <c r="E27" s="4">
        <f t="shared" si="2"/>
        <v>91</v>
      </c>
      <c r="F27" s="4">
        <f t="shared" si="3"/>
        <v>1191</v>
      </c>
      <c r="G27" s="4">
        <f t="shared" si="4"/>
        <v>523</v>
      </c>
      <c r="H27" s="4">
        <f t="shared" si="5"/>
        <v>3</v>
      </c>
      <c r="I27" s="4">
        <f t="shared" si="6"/>
        <v>2171</v>
      </c>
      <c r="J27" s="4">
        <f t="shared" si="7"/>
        <v>8421</v>
      </c>
    </row>
    <row r="28" spans="1:10" x14ac:dyDescent="0.25">
      <c r="A28" s="11"/>
      <c r="B28" s="16">
        <f>+$G$12</f>
        <v>0.05</v>
      </c>
      <c r="C28" s="4">
        <f t="shared" si="0"/>
        <v>6250</v>
      </c>
      <c r="D28" s="4">
        <f t="shared" si="1"/>
        <v>363</v>
      </c>
      <c r="E28" s="4">
        <f t="shared" si="2"/>
        <v>91</v>
      </c>
      <c r="F28" s="4">
        <f t="shared" si="3"/>
        <v>1191</v>
      </c>
      <c r="G28" s="4">
        <f t="shared" si="4"/>
        <v>523</v>
      </c>
      <c r="H28" s="4">
        <f t="shared" si="5"/>
        <v>3</v>
      </c>
      <c r="I28" s="4">
        <f t="shared" si="6"/>
        <v>2171</v>
      </c>
      <c r="J28" s="4">
        <f t="shared" si="7"/>
        <v>8421</v>
      </c>
    </row>
    <row r="29" spans="1:10" x14ac:dyDescent="0.25">
      <c r="A29" s="2"/>
      <c r="B29" s="16">
        <f>+$G$13</f>
        <v>0.05</v>
      </c>
      <c r="C29" s="4">
        <f t="shared" si="0"/>
        <v>6250</v>
      </c>
      <c r="D29" s="4">
        <f t="shared" si="1"/>
        <v>363</v>
      </c>
      <c r="E29" s="4">
        <f t="shared" si="2"/>
        <v>91</v>
      </c>
      <c r="F29" s="4">
        <f t="shared" si="3"/>
        <v>1191</v>
      </c>
      <c r="G29" s="4">
        <f t="shared" si="4"/>
        <v>523</v>
      </c>
      <c r="H29" s="4">
        <f t="shared" si="5"/>
        <v>3</v>
      </c>
      <c r="I29" s="4">
        <f t="shared" si="6"/>
        <v>2171</v>
      </c>
      <c r="J29" s="4">
        <f t="shared" si="7"/>
        <v>8421</v>
      </c>
    </row>
    <row r="30" spans="1:10" x14ac:dyDescent="0.25">
      <c r="A30" s="2"/>
      <c r="B30" s="13">
        <f t="shared" ref="B30:J30" si="8">SUM(B24:B29)</f>
        <v>1.0000000000000002</v>
      </c>
      <c r="C30" s="4">
        <f t="shared" si="8"/>
        <v>125000</v>
      </c>
      <c r="D30" s="4">
        <f t="shared" si="8"/>
        <v>7256</v>
      </c>
      <c r="E30" s="4">
        <f t="shared" si="8"/>
        <v>1814</v>
      </c>
      <c r="F30" s="4">
        <f t="shared" si="8"/>
        <v>23824</v>
      </c>
      <c r="G30" s="4">
        <f t="shared" si="8"/>
        <v>10459</v>
      </c>
      <c r="H30" s="4">
        <f t="shared" si="8"/>
        <v>56</v>
      </c>
      <c r="I30" s="4">
        <f t="shared" si="8"/>
        <v>43409</v>
      </c>
      <c r="J30" s="4">
        <f t="shared" si="8"/>
        <v>168409</v>
      </c>
    </row>
    <row r="31" spans="1:10" x14ac:dyDescent="0.25">
      <c r="A31" s="2"/>
      <c r="B31" s="13"/>
      <c r="C31" s="4"/>
      <c r="D31" s="4"/>
      <c r="E31" s="4"/>
      <c r="F31" s="4"/>
      <c r="G31" s="4"/>
      <c r="H31" s="4"/>
      <c r="I31" s="4"/>
      <c r="J31" s="4"/>
    </row>
    <row r="32" spans="1:10" s="2" customFormat="1" x14ac:dyDescent="0.25">
      <c r="B32" s="14">
        <f>+B30</f>
        <v>1.0000000000000002</v>
      </c>
      <c r="C32" s="5">
        <f>+C30</f>
        <v>125000</v>
      </c>
      <c r="D32" s="5">
        <f>ROUND(IF($G$4&gt;=$B$16,($B$3*B32),(C32*$B$4)),0)</f>
        <v>7254</v>
      </c>
      <c r="E32" s="5">
        <f>+C32*$B$5</f>
        <v>1812.5</v>
      </c>
      <c r="F32" s="5">
        <f>+C32*$B$6</f>
        <v>23825</v>
      </c>
      <c r="G32" s="5">
        <f>+$B$13*B32</f>
        <v>10458.680000000002</v>
      </c>
      <c r="H32" s="5">
        <f>+$B$15*B32</f>
        <v>55.000000000000014</v>
      </c>
      <c r="I32" s="5">
        <f>SUM(D32:H32)</f>
        <v>43405.18</v>
      </c>
      <c r="J32" s="5">
        <f>C32+I32</f>
        <v>168405.18</v>
      </c>
    </row>
    <row r="33" spans="1:10" x14ac:dyDescent="0.25">
      <c r="C33" s="4"/>
      <c r="D33" s="4"/>
      <c r="E33" s="4"/>
      <c r="F33" s="4"/>
      <c r="G33" s="4"/>
      <c r="H33" s="4"/>
      <c r="I33" s="4"/>
      <c r="J33" s="4"/>
    </row>
    <row r="34" spans="1:10" x14ac:dyDescent="0.25"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11" t="s">
        <v>11</v>
      </c>
      <c r="B35" s="16">
        <f>+$G$8</f>
        <v>0.75</v>
      </c>
      <c r="C35" s="4">
        <f>ROUND(+$G$4*B35,0)</f>
        <v>93750</v>
      </c>
      <c r="D35" s="4">
        <f>ROUND(IF($G$4&gt;=$B$16,($B$3*B35),(C35*$B$4)),0)</f>
        <v>5441</v>
      </c>
      <c r="E35" s="4">
        <f>ROUND(+C35*$B$5,0)</f>
        <v>1359</v>
      </c>
      <c r="F35" s="4">
        <f t="shared" ref="F35:F40" si="9">ROUND(+C35*$B$6,0)</f>
        <v>17869</v>
      </c>
      <c r="G35" s="4">
        <f>ROUND(+$B$9*B35,0)</f>
        <v>0</v>
      </c>
      <c r="H35" s="4">
        <f t="shared" ref="H35:H40" si="10">ROUND(+$B$15*B35,0)</f>
        <v>41</v>
      </c>
      <c r="I35" s="4">
        <f>SUM(D35:H35)</f>
        <v>24710</v>
      </c>
      <c r="J35" s="4">
        <f>C35+I35</f>
        <v>118460</v>
      </c>
    </row>
    <row r="36" spans="1:10" x14ac:dyDescent="0.25">
      <c r="A36" s="11"/>
      <c r="B36" s="16">
        <f>+$G$9</f>
        <v>0.05</v>
      </c>
      <c r="C36" s="4">
        <f t="shared" ref="C36:C40" si="11">ROUND(+$G$4*B36,0)</f>
        <v>6250</v>
      </c>
      <c r="D36" s="4">
        <f t="shared" ref="D36:D40" si="12">ROUND(IF($G$4&gt;=$B$16,($B$3*B36),(C36*$B$4)),0)</f>
        <v>363</v>
      </c>
      <c r="E36" s="4">
        <f t="shared" ref="E36:E40" si="13">ROUND(+C36*$B$5,0)</f>
        <v>91</v>
      </c>
      <c r="F36" s="4">
        <f t="shared" si="9"/>
        <v>1191</v>
      </c>
      <c r="G36" s="4">
        <f t="shared" ref="G36:G40" si="14">ROUND(+$B$9*B36,0)</f>
        <v>0</v>
      </c>
      <c r="H36" s="4">
        <f t="shared" si="10"/>
        <v>3</v>
      </c>
      <c r="I36" s="4">
        <f t="shared" ref="I36:I40" si="15">SUM(D36:H36)</f>
        <v>1648</v>
      </c>
      <c r="J36" s="4">
        <f t="shared" ref="J36:J40" si="16">C36+I36</f>
        <v>7898</v>
      </c>
    </row>
    <row r="37" spans="1:10" x14ac:dyDescent="0.25">
      <c r="A37" s="11"/>
      <c r="B37" s="16">
        <f>+$G$10</f>
        <v>0.05</v>
      </c>
      <c r="C37" s="4">
        <f t="shared" si="11"/>
        <v>6250</v>
      </c>
      <c r="D37" s="4">
        <f t="shared" si="12"/>
        <v>363</v>
      </c>
      <c r="E37" s="4">
        <f t="shared" si="13"/>
        <v>91</v>
      </c>
      <c r="F37" s="4">
        <f t="shared" si="9"/>
        <v>1191</v>
      </c>
      <c r="G37" s="4">
        <f t="shared" si="14"/>
        <v>0</v>
      </c>
      <c r="H37" s="4">
        <f t="shared" si="10"/>
        <v>3</v>
      </c>
      <c r="I37" s="4">
        <f t="shared" si="15"/>
        <v>1648</v>
      </c>
      <c r="J37" s="4">
        <f t="shared" si="16"/>
        <v>7898</v>
      </c>
    </row>
    <row r="38" spans="1:10" x14ac:dyDescent="0.25">
      <c r="A38" s="11"/>
      <c r="B38" s="16">
        <f>+$G$11</f>
        <v>0.05</v>
      </c>
      <c r="C38" s="4">
        <f t="shared" si="11"/>
        <v>6250</v>
      </c>
      <c r="D38" s="4">
        <f t="shared" si="12"/>
        <v>363</v>
      </c>
      <c r="E38" s="4">
        <f t="shared" si="13"/>
        <v>91</v>
      </c>
      <c r="F38" s="4">
        <f t="shared" si="9"/>
        <v>1191</v>
      </c>
      <c r="G38" s="4">
        <f t="shared" si="14"/>
        <v>0</v>
      </c>
      <c r="H38" s="4">
        <f t="shared" si="10"/>
        <v>3</v>
      </c>
      <c r="I38" s="4">
        <f t="shared" si="15"/>
        <v>1648</v>
      </c>
      <c r="J38" s="4">
        <f t="shared" si="16"/>
        <v>7898</v>
      </c>
    </row>
    <row r="39" spans="1:10" x14ac:dyDescent="0.25">
      <c r="A39" s="11"/>
      <c r="B39" s="16">
        <f>+$G$12</f>
        <v>0.05</v>
      </c>
      <c r="C39" s="4">
        <f t="shared" si="11"/>
        <v>6250</v>
      </c>
      <c r="D39" s="4">
        <f t="shared" si="12"/>
        <v>363</v>
      </c>
      <c r="E39" s="4">
        <f t="shared" si="13"/>
        <v>91</v>
      </c>
      <c r="F39" s="4">
        <f t="shared" si="9"/>
        <v>1191</v>
      </c>
      <c r="G39" s="4">
        <f t="shared" si="14"/>
        <v>0</v>
      </c>
      <c r="H39" s="4">
        <f t="shared" si="10"/>
        <v>3</v>
      </c>
      <c r="I39" s="4">
        <f t="shared" si="15"/>
        <v>1648</v>
      </c>
      <c r="J39" s="4">
        <f t="shared" si="16"/>
        <v>7898</v>
      </c>
    </row>
    <row r="40" spans="1:10" x14ac:dyDescent="0.25">
      <c r="A40" s="2"/>
      <c r="B40" s="16">
        <f>+$G$13</f>
        <v>0.05</v>
      </c>
      <c r="C40" s="4">
        <f t="shared" si="11"/>
        <v>6250</v>
      </c>
      <c r="D40" s="4">
        <f t="shared" si="12"/>
        <v>363</v>
      </c>
      <c r="E40" s="4">
        <f t="shared" si="13"/>
        <v>91</v>
      </c>
      <c r="F40" s="4">
        <f t="shared" si="9"/>
        <v>1191</v>
      </c>
      <c r="G40" s="4">
        <f t="shared" si="14"/>
        <v>0</v>
      </c>
      <c r="H40" s="4">
        <f t="shared" si="10"/>
        <v>3</v>
      </c>
      <c r="I40" s="4">
        <f t="shared" si="15"/>
        <v>1648</v>
      </c>
      <c r="J40" s="4">
        <f t="shared" si="16"/>
        <v>7898</v>
      </c>
    </row>
    <row r="41" spans="1:10" x14ac:dyDescent="0.25">
      <c r="A41" s="2"/>
      <c r="B41" s="13">
        <f t="shared" ref="B41:J41" si="17">SUM(B35:B40)</f>
        <v>1.0000000000000002</v>
      </c>
      <c r="C41" s="4">
        <f t="shared" si="17"/>
        <v>125000</v>
      </c>
      <c r="D41" s="4">
        <f t="shared" si="17"/>
        <v>7256</v>
      </c>
      <c r="E41" s="4">
        <f t="shared" si="17"/>
        <v>1814</v>
      </c>
      <c r="F41" s="4">
        <f t="shared" si="17"/>
        <v>23824</v>
      </c>
      <c r="G41" s="4">
        <f t="shared" si="17"/>
        <v>0</v>
      </c>
      <c r="H41" s="4">
        <f t="shared" si="17"/>
        <v>56</v>
      </c>
      <c r="I41" s="4">
        <f t="shared" si="17"/>
        <v>32950</v>
      </c>
      <c r="J41" s="4">
        <f t="shared" si="17"/>
        <v>157950</v>
      </c>
    </row>
    <row r="42" spans="1:10" x14ac:dyDescent="0.25">
      <c r="A42" s="2"/>
      <c r="B42" s="13"/>
      <c r="C42" s="4"/>
      <c r="D42" s="4"/>
      <c r="E42" s="4"/>
      <c r="F42" s="4"/>
      <c r="G42" s="4"/>
      <c r="H42" s="4"/>
      <c r="I42" s="4"/>
      <c r="J42" s="4"/>
    </row>
    <row r="43" spans="1:10" s="2" customFormat="1" x14ac:dyDescent="0.25">
      <c r="B43" s="14">
        <f>+B41</f>
        <v>1.0000000000000002</v>
      </c>
      <c r="C43" s="5">
        <f>+C41</f>
        <v>125000</v>
      </c>
      <c r="D43" s="5">
        <f>ROUND(IF($G$4&gt;=$B$16,($B$3*B43),(C43*$B$4)),0)</f>
        <v>7254</v>
      </c>
      <c r="E43" s="5">
        <f>+C43*$B$5</f>
        <v>1812.5</v>
      </c>
      <c r="F43" s="5">
        <f>+C43*$B$6</f>
        <v>23825</v>
      </c>
      <c r="G43" s="5">
        <f>+$B$9*B43</f>
        <v>0</v>
      </c>
      <c r="H43" s="5">
        <f>+$B$15*B43</f>
        <v>55.000000000000014</v>
      </c>
      <c r="I43" s="5">
        <f>SUM(D43:H43)</f>
        <v>32946.5</v>
      </c>
      <c r="J43" s="5">
        <f>C43+I43</f>
        <v>157946.5</v>
      </c>
    </row>
    <row r="44" spans="1:10" x14ac:dyDescent="0.25">
      <c r="A44" s="2"/>
      <c r="B44" s="13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2"/>
      <c r="B45" s="13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11" t="s">
        <v>12</v>
      </c>
      <c r="B46" s="16">
        <f>+$G$8</f>
        <v>0.75</v>
      </c>
      <c r="C46" s="4">
        <f t="shared" ref="C46:C51" si="18">ROUND(+$G$4*B46,0)</f>
        <v>93750</v>
      </c>
      <c r="D46" s="4">
        <f>ROUND(IF($G$4&gt;=$B$16,($B$3*B46),(C46*$B$4)),0)</f>
        <v>5441</v>
      </c>
      <c r="E46" s="4">
        <f t="shared" ref="E46:E51" si="19">ROUND(+C46*$B$5,0)</f>
        <v>1359</v>
      </c>
      <c r="F46" s="4">
        <f t="shared" ref="F46:F51" si="20">ROUND(+C46*$B$6,0)</f>
        <v>17869</v>
      </c>
      <c r="G46" s="4">
        <f>ROUND(+$B$10*B46,0)</f>
        <v>5001</v>
      </c>
      <c r="H46" s="4">
        <f t="shared" ref="H46:H51" si="21">ROUND(+$B$15*B46,0)</f>
        <v>41</v>
      </c>
      <c r="I46" s="4">
        <f>SUM(D46:H46)</f>
        <v>29711</v>
      </c>
      <c r="J46" s="4">
        <f>C46+I46</f>
        <v>123461</v>
      </c>
    </row>
    <row r="47" spans="1:10" x14ac:dyDescent="0.25">
      <c r="A47" s="11"/>
      <c r="B47" s="16">
        <f>+$G$9</f>
        <v>0.05</v>
      </c>
      <c r="C47" s="4">
        <f t="shared" si="18"/>
        <v>6250</v>
      </c>
      <c r="D47" s="4">
        <f t="shared" ref="D47:D51" si="22">ROUND(IF($G$4&gt;=$B$16,($B$3*B47),(C47*$B$4)),0)</f>
        <v>363</v>
      </c>
      <c r="E47" s="4">
        <f t="shared" si="19"/>
        <v>91</v>
      </c>
      <c r="F47" s="4">
        <f t="shared" si="20"/>
        <v>1191</v>
      </c>
      <c r="G47" s="4">
        <f t="shared" ref="G47:G51" si="23">ROUND(+$B$10*B47,0)</f>
        <v>333</v>
      </c>
      <c r="H47" s="4">
        <f t="shared" si="21"/>
        <v>3</v>
      </c>
      <c r="I47" s="4">
        <f t="shared" ref="I47:I51" si="24">SUM(D47:H47)</f>
        <v>1981</v>
      </c>
      <c r="J47" s="4">
        <f t="shared" ref="J47:J51" si="25">C47+I47</f>
        <v>8231</v>
      </c>
    </row>
    <row r="48" spans="1:10" x14ac:dyDescent="0.25">
      <c r="A48" s="11"/>
      <c r="B48" s="16">
        <f>+$G$10</f>
        <v>0.05</v>
      </c>
      <c r="C48" s="4">
        <f t="shared" si="18"/>
        <v>6250</v>
      </c>
      <c r="D48" s="4">
        <f t="shared" si="22"/>
        <v>363</v>
      </c>
      <c r="E48" s="4">
        <f t="shared" si="19"/>
        <v>91</v>
      </c>
      <c r="F48" s="4">
        <f t="shared" si="20"/>
        <v>1191</v>
      </c>
      <c r="G48" s="4">
        <f t="shared" si="23"/>
        <v>333</v>
      </c>
      <c r="H48" s="4">
        <f t="shared" si="21"/>
        <v>3</v>
      </c>
      <c r="I48" s="4">
        <f t="shared" si="24"/>
        <v>1981</v>
      </c>
      <c r="J48" s="4">
        <f t="shared" si="25"/>
        <v>8231</v>
      </c>
    </row>
    <row r="49" spans="1:10" x14ac:dyDescent="0.25">
      <c r="A49" s="11"/>
      <c r="B49" s="16">
        <f>+$G$11</f>
        <v>0.05</v>
      </c>
      <c r="C49" s="4">
        <f t="shared" si="18"/>
        <v>6250</v>
      </c>
      <c r="D49" s="4">
        <f t="shared" si="22"/>
        <v>363</v>
      </c>
      <c r="E49" s="4">
        <f t="shared" si="19"/>
        <v>91</v>
      </c>
      <c r="F49" s="4">
        <f t="shared" si="20"/>
        <v>1191</v>
      </c>
      <c r="G49" s="4">
        <f t="shared" si="23"/>
        <v>333</v>
      </c>
      <c r="H49" s="4">
        <f t="shared" si="21"/>
        <v>3</v>
      </c>
      <c r="I49" s="4">
        <f t="shared" si="24"/>
        <v>1981</v>
      </c>
      <c r="J49" s="4">
        <f t="shared" si="25"/>
        <v>8231</v>
      </c>
    </row>
    <row r="50" spans="1:10" x14ac:dyDescent="0.25">
      <c r="A50" s="11"/>
      <c r="B50" s="16">
        <f>+$G$12</f>
        <v>0.05</v>
      </c>
      <c r="C50" s="4">
        <f t="shared" si="18"/>
        <v>6250</v>
      </c>
      <c r="D50" s="4">
        <f t="shared" si="22"/>
        <v>363</v>
      </c>
      <c r="E50" s="4">
        <f t="shared" si="19"/>
        <v>91</v>
      </c>
      <c r="F50" s="4">
        <f t="shared" si="20"/>
        <v>1191</v>
      </c>
      <c r="G50" s="4">
        <f t="shared" si="23"/>
        <v>333</v>
      </c>
      <c r="H50" s="4">
        <f t="shared" si="21"/>
        <v>3</v>
      </c>
      <c r="I50" s="4">
        <f t="shared" si="24"/>
        <v>1981</v>
      </c>
      <c r="J50" s="4">
        <f t="shared" si="25"/>
        <v>8231</v>
      </c>
    </row>
    <row r="51" spans="1:10" x14ac:dyDescent="0.25">
      <c r="A51" s="2"/>
      <c r="B51" s="16">
        <f>+$G$13</f>
        <v>0.05</v>
      </c>
      <c r="C51" s="4">
        <f t="shared" si="18"/>
        <v>6250</v>
      </c>
      <c r="D51" s="4">
        <f t="shared" si="22"/>
        <v>363</v>
      </c>
      <c r="E51" s="4">
        <f t="shared" si="19"/>
        <v>91</v>
      </c>
      <c r="F51" s="4">
        <f t="shared" si="20"/>
        <v>1191</v>
      </c>
      <c r="G51" s="4">
        <f t="shared" si="23"/>
        <v>333</v>
      </c>
      <c r="H51" s="4">
        <f t="shared" si="21"/>
        <v>3</v>
      </c>
      <c r="I51" s="4">
        <f t="shared" si="24"/>
        <v>1981</v>
      </c>
      <c r="J51" s="4">
        <f t="shared" si="25"/>
        <v>8231</v>
      </c>
    </row>
    <row r="52" spans="1:10" x14ac:dyDescent="0.25">
      <c r="A52" s="2"/>
      <c r="B52" s="13">
        <f>SUM(B46:B51)</f>
        <v>1.0000000000000002</v>
      </c>
      <c r="C52" s="4">
        <f>SUM(C46:C51)</f>
        <v>125000</v>
      </c>
      <c r="D52" s="4">
        <f t="shared" ref="D52:J52" si="26">SUM(D46:D51)</f>
        <v>7256</v>
      </c>
      <c r="E52" s="4">
        <f t="shared" si="26"/>
        <v>1814</v>
      </c>
      <c r="F52" s="4">
        <f t="shared" si="26"/>
        <v>23824</v>
      </c>
      <c r="G52" s="4">
        <f t="shared" si="26"/>
        <v>6666</v>
      </c>
      <c r="H52" s="4">
        <f t="shared" si="26"/>
        <v>56</v>
      </c>
      <c r="I52" s="4">
        <f t="shared" si="26"/>
        <v>39616</v>
      </c>
      <c r="J52" s="4">
        <f t="shared" si="26"/>
        <v>164616</v>
      </c>
    </row>
    <row r="53" spans="1:10" x14ac:dyDescent="0.25">
      <c r="A53" s="2"/>
      <c r="B53" s="13"/>
      <c r="C53" s="4"/>
      <c r="D53" s="4"/>
      <c r="E53" s="4"/>
      <c r="F53" s="4"/>
      <c r="G53" s="4"/>
      <c r="H53" s="4"/>
      <c r="I53" s="4"/>
      <c r="J53" s="4"/>
    </row>
    <row r="54" spans="1:10" s="2" customFormat="1" x14ac:dyDescent="0.25">
      <c r="B54" s="14">
        <f>+B52</f>
        <v>1.0000000000000002</v>
      </c>
      <c r="C54" s="5">
        <f>+C52</f>
        <v>125000</v>
      </c>
      <c r="D54" s="5">
        <f>ROUND(IF($G$4&gt;=$B$16,($B$3*B54),(C54*$B$4)),0)</f>
        <v>7254</v>
      </c>
      <c r="E54" s="5">
        <f>+C54*$B$5</f>
        <v>1812.5</v>
      </c>
      <c r="F54" s="5">
        <f>+C54*$B$6</f>
        <v>23825</v>
      </c>
      <c r="G54" s="5">
        <f>+$B$10*B54</f>
        <v>6668.0000000000018</v>
      </c>
      <c r="H54" s="5">
        <f>+$B$15*B54</f>
        <v>55.000000000000014</v>
      </c>
      <c r="I54" s="5">
        <f>SUM(D54:H54)</f>
        <v>39614.5</v>
      </c>
      <c r="J54" s="5">
        <f>C54+I54</f>
        <v>164614.5</v>
      </c>
    </row>
    <row r="55" spans="1:10" x14ac:dyDescent="0.25">
      <c r="A55" s="2"/>
      <c r="B55" s="13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A56" s="2"/>
      <c r="B56" s="13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A57" s="11" t="s">
        <v>13</v>
      </c>
      <c r="B57" s="16">
        <f>+$G$8</f>
        <v>0.75</v>
      </c>
      <c r="C57" s="4">
        <f t="shared" ref="C57:C62" si="27">ROUND(+$G$4*B57,0)</f>
        <v>93750</v>
      </c>
      <c r="D57" s="4">
        <f>ROUND(IF($G$4&gt;=$B$16,($B$3*B57),(C57*$B$4)),0)</f>
        <v>5441</v>
      </c>
      <c r="E57" s="4">
        <f t="shared" ref="E57:E62" si="28">ROUND(+C57*$B$5,0)</f>
        <v>1359</v>
      </c>
      <c r="F57" s="4">
        <f t="shared" ref="F57:F62" si="29">ROUND(+C57*$B$6,0)</f>
        <v>17869</v>
      </c>
      <c r="G57" s="4">
        <f>ROUND(+$B$11*B57,0)</f>
        <v>10687</v>
      </c>
      <c r="H57" s="4">
        <f t="shared" ref="H57:H62" si="30">ROUND(+$B$15*B57,0)</f>
        <v>41</v>
      </c>
      <c r="I57" s="4">
        <f>SUM(D57:H57)</f>
        <v>35397</v>
      </c>
      <c r="J57" s="4">
        <f>C57+I57</f>
        <v>129147</v>
      </c>
    </row>
    <row r="58" spans="1:10" x14ac:dyDescent="0.25">
      <c r="A58" s="11"/>
      <c r="B58" s="16">
        <f>+$G$9</f>
        <v>0.05</v>
      </c>
      <c r="C58" s="4">
        <f t="shared" si="27"/>
        <v>6250</v>
      </c>
      <c r="D58" s="4">
        <f t="shared" ref="D58:D62" si="31">ROUND(IF($G$4&gt;=$B$16,($B$3*B58),(C58*$B$4)),0)</f>
        <v>363</v>
      </c>
      <c r="E58" s="4">
        <f t="shared" si="28"/>
        <v>91</v>
      </c>
      <c r="F58" s="4">
        <f t="shared" si="29"/>
        <v>1191</v>
      </c>
      <c r="G58" s="4">
        <f t="shared" ref="G58:G62" si="32">ROUND(+$B$11*B58,0)</f>
        <v>712</v>
      </c>
      <c r="H58" s="4">
        <f t="shared" si="30"/>
        <v>3</v>
      </c>
      <c r="I58" s="4">
        <f t="shared" ref="I58:I62" si="33">SUM(D58:H58)</f>
        <v>2360</v>
      </c>
      <c r="J58" s="4">
        <f t="shared" ref="J58:J62" si="34">C58+I58</f>
        <v>8610</v>
      </c>
    </row>
    <row r="59" spans="1:10" x14ac:dyDescent="0.25">
      <c r="A59" s="11"/>
      <c r="B59" s="16">
        <f>+$G$10</f>
        <v>0.05</v>
      </c>
      <c r="C59" s="4">
        <f t="shared" si="27"/>
        <v>6250</v>
      </c>
      <c r="D59" s="4">
        <f t="shared" si="31"/>
        <v>363</v>
      </c>
      <c r="E59" s="4">
        <f t="shared" si="28"/>
        <v>91</v>
      </c>
      <c r="F59" s="4">
        <f t="shared" si="29"/>
        <v>1191</v>
      </c>
      <c r="G59" s="4">
        <f t="shared" si="32"/>
        <v>712</v>
      </c>
      <c r="H59" s="4">
        <f t="shared" si="30"/>
        <v>3</v>
      </c>
      <c r="I59" s="4">
        <f t="shared" si="33"/>
        <v>2360</v>
      </c>
      <c r="J59" s="4">
        <f t="shared" si="34"/>
        <v>8610</v>
      </c>
    </row>
    <row r="60" spans="1:10" x14ac:dyDescent="0.25">
      <c r="A60" s="11"/>
      <c r="B60" s="16">
        <f>+$G$11</f>
        <v>0.05</v>
      </c>
      <c r="C60" s="4">
        <f t="shared" si="27"/>
        <v>6250</v>
      </c>
      <c r="D60" s="4">
        <f t="shared" si="31"/>
        <v>363</v>
      </c>
      <c r="E60" s="4">
        <f t="shared" si="28"/>
        <v>91</v>
      </c>
      <c r="F60" s="4">
        <f t="shared" si="29"/>
        <v>1191</v>
      </c>
      <c r="G60" s="4">
        <f t="shared" si="32"/>
        <v>712</v>
      </c>
      <c r="H60" s="4">
        <f t="shared" si="30"/>
        <v>3</v>
      </c>
      <c r="I60" s="4">
        <f t="shared" si="33"/>
        <v>2360</v>
      </c>
      <c r="J60" s="4">
        <f t="shared" si="34"/>
        <v>8610</v>
      </c>
    </row>
    <row r="61" spans="1:10" x14ac:dyDescent="0.25">
      <c r="A61" s="11"/>
      <c r="B61" s="16">
        <f>+$G$12</f>
        <v>0.05</v>
      </c>
      <c r="C61" s="4">
        <f t="shared" si="27"/>
        <v>6250</v>
      </c>
      <c r="D61" s="4">
        <f t="shared" si="31"/>
        <v>363</v>
      </c>
      <c r="E61" s="4">
        <f t="shared" si="28"/>
        <v>91</v>
      </c>
      <c r="F61" s="4">
        <f t="shared" si="29"/>
        <v>1191</v>
      </c>
      <c r="G61" s="4">
        <f t="shared" si="32"/>
        <v>712</v>
      </c>
      <c r="H61" s="4">
        <f t="shared" si="30"/>
        <v>3</v>
      </c>
      <c r="I61" s="4">
        <f t="shared" si="33"/>
        <v>2360</v>
      </c>
      <c r="J61" s="4">
        <f t="shared" si="34"/>
        <v>8610</v>
      </c>
    </row>
    <row r="62" spans="1:10" x14ac:dyDescent="0.25">
      <c r="A62" s="2"/>
      <c r="B62" s="16">
        <f>+$G$13</f>
        <v>0.05</v>
      </c>
      <c r="C62" s="4">
        <f t="shared" si="27"/>
        <v>6250</v>
      </c>
      <c r="D62" s="4">
        <f t="shared" si="31"/>
        <v>363</v>
      </c>
      <c r="E62" s="4">
        <f t="shared" si="28"/>
        <v>91</v>
      </c>
      <c r="F62" s="4">
        <f t="shared" si="29"/>
        <v>1191</v>
      </c>
      <c r="G62" s="4">
        <f t="shared" si="32"/>
        <v>712</v>
      </c>
      <c r="H62" s="4">
        <f t="shared" si="30"/>
        <v>3</v>
      </c>
      <c r="I62" s="4">
        <f t="shared" si="33"/>
        <v>2360</v>
      </c>
      <c r="J62" s="4">
        <f t="shared" si="34"/>
        <v>8610</v>
      </c>
    </row>
    <row r="63" spans="1:10" x14ac:dyDescent="0.25">
      <c r="A63" s="2"/>
      <c r="B63" s="13">
        <f>SUM(B57:B62)</f>
        <v>1.0000000000000002</v>
      </c>
      <c r="C63" s="4">
        <f>SUM(C57:C62)</f>
        <v>125000</v>
      </c>
      <c r="D63" s="4">
        <f t="shared" ref="D63:J63" si="35">SUM(D57:D62)</f>
        <v>7256</v>
      </c>
      <c r="E63" s="4">
        <f t="shared" si="35"/>
        <v>1814</v>
      </c>
      <c r="F63" s="4">
        <f t="shared" si="35"/>
        <v>23824</v>
      </c>
      <c r="G63" s="4">
        <f t="shared" si="35"/>
        <v>14247</v>
      </c>
      <c r="H63" s="4">
        <f t="shared" si="35"/>
        <v>56</v>
      </c>
      <c r="I63" s="4">
        <f t="shared" si="35"/>
        <v>47197</v>
      </c>
      <c r="J63" s="4">
        <f t="shared" si="35"/>
        <v>172197</v>
      </c>
    </row>
    <row r="64" spans="1:10" x14ac:dyDescent="0.25">
      <c r="A64" s="2"/>
      <c r="B64" s="13"/>
      <c r="C64" s="4"/>
      <c r="D64" s="4"/>
      <c r="E64" s="4"/>
      <c r="F64" s="4"/>
      <c r="G64" s="4"/>
      <c r="H64" s="4"/>
      <c r="I64" s="4"/>
      <c r="J64" s="4"/>
    </row>
    <row r="65" spans="1:10" s="2" customFormat="1" x14ac:dyDescent="0.25">
      <c r="B65" s="14">
        <f>+B63</f>
        <v>1.0000000000000002</v>
      </c>
      <c r="C65" s="5">
        <f>+C63</f>
        <v>125000</v>
      </c>
      <c r="D65" s="5">
        <f>ROUND(IF($G$4&gt;=$B$16,($B$3*B65),(C65*$B$4)),0)</f>
        <v>7254</v>
      </c>
      <c r="E65" s="5">
        <f>+C65*$B$5</f>
        <v>1812.5</v>
      </c>
      <c r="F65" s="5">
        <f>+C65*$B$6</f>
        <v>23825</v>
      </c>
      <c r="G65" s="5">
        <f>+$B$11*B65</f>
        <v>14249.360000000004</v>
      </c>
      <c r="H65" s="5">
        <f>+$B$15*B65</f>
        <v>55.000000000000014</v>
      </c>
      <c r="I65" s="5">
        <f>SUM(D65:H65)</f>
        <v>47195.86</v>
      </c>
      <c r="J65" s="5">
        <f>C65+I65</f>
        <v>172195.86</v>
      </c>
    </row>
    <row r="66" spans="1:10" x14ac:dyDescent="0.25">
      <c r="A66" s="2"/>
      <c r="B66" s="13"/>
      <c r="C66" s="4"/>
      <c r="D66" s="4"/>
      <c r="E66" s="4"/>
      <c r="F66" s="4"/>
      <c r="G66" s="4"/>
      <c r="H66" s="4"/>
      <c r="I66" s="4"/>
      <c r="J66" s="4"/>
    </row>
    <row r="67" spans="1:10" x14ac:dyDescent="0.25">
      <c r="A67" s="2"/>
      <c r="B67" s="13"/>
      <c r="C67" s="4"/>
      <c r="D67" s="4"/>
      <c r="E67" s="4"/>
      <c r="F67" s="4"/>
      <c r="G67" s="4"/>
      <c r="H67" s="4"/>
      <c r="I67" s="4"/>
      <c r="J67" s="4"/>
    </row>
    <row r="68" spans="1:10" x14ac:dyDescent="0.25">
      <c r="A68" s="11" t="s">
        <v>36</v>
      </c>
      <c r="B68" s="16">
        <f>+$G$8</f>
        <v>0.75</v>
      </c>
      <c r="C68" s="4">
        <f t="shared" ref="C68:C73" si="36">ROUND(+$G$4*B68,0)</f>
        <v>93750</v>
      </c>
      <c r="D68" s="4">
        <f>ROUND(IF($G$4&gt;=$B$16,($B$3*B68),(C68*$B$4)),0)</f>
        <v>5441</v>
      </c>
      <c r="E68" s="4">
        <f t="shared" ref="E68:E73" si="37">ROUND(+C68*$B$5,0)</f>
        <v>1359</v>
      </c>
      <c r="F68" s="4">
        <f t="shared" ref="F68:F73" si="38">ROUND(+C68*$B$6,0)</f>
        <v>17869</v>
      </c>
      <c r="G68" s="4">
        <f>ROUND(+$B$14*B68,0)</f>
        <v>5846</v>
      </c>
      <c r="H68" s="4">
        <f t="shared" ref="H68:H73" si="39">ROUND(+$B$15*B68,0)</f>
        <v>41</v>
      </c>
      <c r="I68" s="4">
        <f>SUM(D68:H68)</f>
        <v>30556</v>
      </c>
      <c r="J68" s="4">
        <f>C68+I68</f>
        <v>124306</v>
      </c>
    </row>
    <row r="69" spans="1:10" x14ac:dyDescent="0.25">
      <c r="A69" s="11"/>
      <c r="B69" s="16">
        <f>+$G$9</f>
        <v>0.05</v>
      </c>
      <c r="C69" s="4">
        <f t="shared" si="36"/>
        <v>6250</v>
      </c>
      <c r="D69" s="4">
        <f t="shared" ref="D69:D73" si="40">ROUND(IF($G$4&gt;=$B$16,($B$3*B69),(C69*$B$4)),0)</f>
        <v>363</v>
      </c>
      <c r="E69" s="4">
        <f t="shared" si="37"/>
        <v>91</v>
      </c>
      <c r="F69" s="4">
        <f t="shared" si="38"/>
        <v>1191</v>
      </c>
      <c r="G69" s="4">
        <f t="shared" ref="G69:G73" si="41">ROUND(+$B$14*B69,0)</f>
        <v>390</v>
      </c>
      <c r="H69" s="4">
        <f t="shared" si="39"/>
        <v>3</v>
      </c>
      <c r="I69" s="4">
        <f t="shared" ref="I69:I73" si="42">SUM(D69:H69)</f>
        <v>2038</v>
      </c>
      <c r="J69" s="4">
        <f t="shared" ref="J69:J73" si="43">C69+I69</f>
        <v>8288</v>
      </c>
    </row>
    <row r="70" spans="1:10" x14ac:dyDescent="0.25">
      <c r="A70" s="11"/>
      <c r="B70" s="16">
        <f>+$G$10</f>
        <v>0.05</v>
      </c>
      <c r="C70" s="4">
        <f t="shared" si="36"/>
        <v>6250</v>
      </c>
      <c r="D70" s="4">
        <f t="shared" si="40"/>
        <v>363</v>
      </c>
      <c r="E70" s="4">
        <f t="shared" si="37"/>
        <v>91</v>
      </c>
      <c r="F70" s="4">
        <f t="shared" si="38"/>
        <v>1191</v>
      </c>
      <c r="G70" s="4">
        <f t="shared" si="41"/>
        <v>390</v>
      </c>
      <c r="H70" s="4">
        <f t="shared" si="39"/>
        <v>3</v>
      </c>
      <c r="I70" s="4">
        <f t="shared" si="42"/>
        <v>2038</v>
      </c>
      <c r="J70" s="4">
        <f t="shared" si="43"/>
        <v>8288</v>
      </c>
    </row>
    <row r="71" spans="1:10" x14ac:dyDescent="0.25">
      <c r="A71" s="11"/>
      <c r="B71" s="16">
        <f>+$G$11</f>
        <v>0.05</v>
      </c>
      <c r="C71" s="4">
        <f t="shared" si="36"/>
        <v>6250</v>
      </c>
      <c r="D71" s="4">
        <f t="shared" si="40"/>
        <v>363</v>
      </c>
      <c r="E71" s="4">
        <f t="shared" si="37"/>
        <v>91</v>
      </c>
      <c r="F71" s="4">
        <f t="shared" si="38"/>
        <v>1191</v>
      </c>
      <c r="G71" s="4">
        <f t="shared" si="41"/>
        <v>390</v>
      </c>
      <c r="H71" s="4">
        <f t="shared" si="39"/>
        <v>3</v>
      </c>
      <c r="I71" s="4">
        <f t="shared" si="42"/>
        <v>2038</v>
      </c>
      <c r="J71" s="4">
        <f t="shared" si="43"/>
        <v>8288</v>
      </c>
    </row>
    <row r="72" spans="1:10" x14ac:dyDescent="0.25">
      <c r="A72" s="11"/>
      <c r="B72" s="16">
        <f>+$G$12</f>
        <v>0.05</v>
      </c>
      <c r="C72" s="4">
        <f t="shared" si="36"/>
        <v>6250</v>
      </c>
      <c r="D72" s="4">
        <f t="shared" si="40"/>
        <v>363</v>
      </c>
      <c r="E72" s="4">
        <f t="shared" si="37"/>
        <v>91</v>
      </c>
      <c r="F72" s="4">
        <f t="shared" si="38"/>
        <v>1191</v>
      </c>
      <c r="G72" s="4">
        <f t="shared" si="41"/>
        <v>390</v>
      </c>
      <c r="H72" s="4">
        <f t="shared" si="39"/>
        <v>3</v>
      </c>
      <c r="I72" s="4">
        <f t="shared" si="42"/>
        <v>2038</v>
      </c>
      <c r="J72" s="4">
        <f t="shared" si="43"/>
        <v>8288</v>
      </c>
    </row>
    <row r="73" spans="1:10" x14ac:dyDescent="0.25">
      <c r="A73" s="2"/>
      <c r="B73" s="16">
        <f>+$G$13</f>
        <v>0.05</v>
      </c>
      <c r="C73" s="4">
        <f t="shared" si="36"/>
        <v>6250</v>
      </c>
      <c r="D73" s="4">
        <f t="shared" si="40"/>
        <v>363</v>
      </c>
      <c r="E73" s="4">
        <f t="shared" si="37"/>
        <v>91</v>
      </c>
      <c r="F73" s="4">
        <f t="shared" si="38"/>
        <v>1191</v>
      </c>
      <c r="G73" s="4">
        <f t="shared" si="41"/>
        <v>390</v>
      </c>
      <c r="H73" s="4">
        <f t="shared" si="39"/>
        <v>3</v>
      </c>
      <c r="I73" s="4">
        <f t="shared" si="42"/>
        <v>2038</v>
      </c>
      <c r="J73" s="4">
        <f t="shared" si="43"/>
        <v>8288</v>
      </c>
    </row>
    <row r="74" spans="1:10" x14ac:dyDescent="0.25">
      <c r="A74" s="2"/>
      <c r="B74" s="13">
        <f>SUM(B68:B73)</f>
        <v>1.0000000000000002</v>
      </c>
      <c r="C74" s="4">
        <f>SUM(C68:C73)</f>
        <v>125000</v>
      </c>
      <c r="D74" s="4">
        <f t="shared" ref="D74:J74" si="44">SUM(D68:D73)</f>
        <v>7256</v>
      </c>
      <c r="E74" s="4">
        <f t="shared" si="44"/>
        <v>1814</v>
      </c>
      <c r="F74" s="4">
        <f t="shared" si="44"/>
        <v>23824</v>
      </c>
      <c r="G74" s="4">
        <f t="shared" si="44"/>
        <v>7796</v>
      </c>
      <c r="H74" s="4">
        <f t="shared" si="44"/>
        <v>56</v>
      </c>
      <c r="I74" s="4">
        <f t="shared" si="44"/>
        <v>40746</v>
      </c>
      <c r="J74" s="4">
        <f t="shared" si="44"/>
        <v>165746</v>
      </c>
    </row>
    <row r="75" spans="1:10" x14ac:dyDescent="0.25">
      <c r="A75" s="2"/>
      <c r="B75" s="13"/>
      <c r="C75" s="4"/>
      <c r="D75" s="4"/>
      <c r="E75" s="4"/>
      <c r="F75" s="4"/>
      <c r="G75" s="4"/>
      <c r="H75" s="4"/>
      <c r="I75" s="4"/>
      <c r="J75" s="4"/>
    </row>
    <row r="76" spans="1:10" s="2" customFormat="1" x14ac:dyDescent="0.25">
      <c r="B76" s="14">
        <f>+B74</f>
        <v>1.0000000000000002</v>
      </c>
      <c r="C76" s="5">
        <f>+C74</f>
        <v>125000</v>
      </c>
      <c r="D76" s="5">
        <f>ROUND(IF($G$4&gt;=$B$16,($B$3*B76),(C76*$B$4)),0)</f>
        <v>7254</v>
      </c>
      <c r="E76" s="5">
        <f>+C76*$B$5</f>
        <v>1812.5</v>
      </c>
      <c r="F76" s="5">
        <f>+C76*$B$6</f>
        <v>23825</v>
      </c>
      <c r="G76" s="5">
        <f>+$B$14*B76</f>
        <v>7795.0000000000018</v>
      </c>
      <c r="H76" s="5">
        <f>+$B$15*B76</f>
        <v>55.000000000000014</v>
      </c>
      <c r="I76" s="5">
        <f>SUM(D76:H76)</f>
        <v>40741.5</v>
      </c>
      <c r="J76" s="5">
        <f>C76+I76</f>
        <v>165741.5</v>
      </c>
    </row>
    <row r="77" spans="1:10" x14ac:dyDescent="0.25">
      <c r="A77" s="2"/>
      <c r="B77" s="13"/>
      <c r="C77" s="4"/>
      <c r="D77" s="4"/>
      <c r="E77" s="4"/>
      <c r="F77" s="4"/>
      <c r="G77" s="4"/>
      <c r="H77" s="4"/>
      <c r="I77" s="4"/>
      <c r="J77" s="4"/>
    </row>
    <row r="78" spans="1:10" x14ac:dyDescent="0.25">
      <c r="A78" s="2"/>
      <c r="B78" s="13"/>
      <c r="C78" s="4"/>
      <c r="D78" s="4"/>
      <c r="E78" s="4"/>
      <c r="F78" s="4"/>
      <c r="G78" s="4"/>
      <c r="H78" s="4"/>
      <c r="I78" s="4"/>
      <c r="J78" s="4"/>
    </row>
    <row r="79" spans="1:10" x14ac:dyDescent="0.25">
      <c r="A79" s="12" t="s">
        <v>14</v>
      </c>
      <c r="B79" s="16">
        <f>+$G$8</f>
        <v>0.75</v>
      </c>
      <c r="C79" s="4">
        <f t="shared" ref="C79:C84" si="45">ROUND(+$G$4*B79,0)</f>
        <v>93750</v>
      </c>
      <c r="D79" s="4">
        <f>ROUND(IF($G$4&gt;=$B$16,($B$3*B79),(C79*$B$4)),0)</f>
        <v>5441</v>
      </c>
      <c r="E79" s="4">
        <f t="shared" ref="E79:E84" si="46">ROUND(+C79*$B$5,0)</f>
        <v>1359</v>
      </c>
      <c r="F79" s="4">
        <f>ROUND(+C79*$B$7,0)</f>
        <v>17869</v>
      </c>
      <c r="G79" s="4">
        <f>ROUND(+$B$9*B79,0)</f>
        <v>0</v>
      </c>
      <c r="H79" s="4">
        <f t="shared" ref="H79:H84" si="47">ROUND(+$B$15*B79,0)</f>
        <v>41</v>
      </c>
      <c r="I79" s="4">
        <f>SUM(D79:H79)</f>
        <v>24710</v>
      </c>
      <c r="J79" s="4">
        <f>C79+I79</f>
        <v>118460</v>
      </c>
    </row>
    <row r="80" spans="1:10" x14ac:dyDescent="0.25">
      <c r="A80" s="12"/>
      <c r="B80" s="16">
        <f>+$G$9</f>
        <v>0.05</v>
      </c>
      <c r="C80" s="4">
        <f t="shared" si="45"/>
        <v>6250</v>
      </c>
      <c r="D80" s="4">
        <f t="shared" ref="D80:D84" si="48">ROUND(IF($G$4&gt;=$B$16,($B$3*B80),(C80*$B$4)),0)</f>
        <v>363</v>
      </c>
      <c r="E80" s="4">
        <f t="shared" si="46"/>
        <v>91</v>
      </c>
      <c r="F80" s="4">
        <f t="shared" ref="F80:F84" si="49">ROUND(+C80*$B$7,0)</f>
        <v>1191</v>
      </c>
      <c r="G80" s="4">
        <f t="shared" ref="G80:G84" si="50">ROUND(+$B$9*B80,0)</f>
        <v>0</v>
      </c>
      <c r="H80" s="4">
        <f t="shared" si="47"/>
        <v>3</v>
      </c>
      <c r="I80" s="4">
        <f t="shared" ref="I80:I84" si="51">SUM(D80:H80)</f>
        <v>1648</v>
      </c>
      <c r="J80" s="4">
        <f t="shared" ref="J80:J84" si="52">C80+I80</f>
        <v>7898</v>
      </c>
    </row>
    <row r="81" spans="1:10" x14ac:dyDescent="0.25">
      <c r="A81" s="12"/>
      <c r="B81" s="16">
        <f>+$G$10</f>
        <v>0.05</v>
      </c>
      <c r="C81" s="4">
        <f t="shared" si="45"/>
        <v>6250</v>
      </c>
      <c r="D81" s="4">
        <f t="shared" si="48"/>
        <v>363</v>
      </c>
      <c r="E81" s="4">
        <f t="shared" si="46"/>
        <v>91</v>
      </c>
      <c r="F81" s="4">
        <f t="shared" si="49"/>
        <v>1191</v>
      </c>
      <c r="G81" s="4">
        <f t="shared" si="50"/>
        <v>0</v>
      </c>
      <c r="H81" s="4">
        <f t="shared" si="47"/>
        <v>3</v>
      </c>
      <c r="I81" s="4">
        <f t="shared" si="51"/>
        <v>1648</v>
      </c>
      <c r="J81" s="4">
        <f t="shared" si="52"/>
        <v>7898</v>
      </c>
    </row>
    <row r="82" spans="1:10" x14ac:dyDescent="0.25">
      <c r="A82" s="12"/>
      <c r="B82" s="16">
        <f>+$G$11</f>
        <v>0.05</v>
      </c>
      <c r="C82" s="4">
        <f t="shared" si="45"/>
        <v>6250</v>
      </c>
      <c r="D82" s="4">
        <f t="shared" si="48"/>
        <v>363</v>
      </c>
      <c r="E82" s="4">
        <f t="shared" si="46"/>
        <v>91</v>
      </c>
      <c r="F82" s="4">
        <f t="shared" si="49"/>
        <v>1191</v>
      </c>
      <c r="G82" s="4">
        <f t="shared" si="50"/>
        <v>0</v>
      </c>
      <c r="H82" s="4">
        <f t="shared" si="47"/>
        <v>3</v>
      </c>
      <c r="I82" s="4">
        <f t="shared" si="51"/>
        <v>1648</v>
      </c>
      <c r="J82" s="4">
        <f t="shared" si="52"/>
        <v>7898</v>
      </c>
    </row>
    <row r="83" spans="1:10" x14ac:dyDescent="0.25">
      <c r="A83" s="12"/>
      <c r="B83" s="16">
        <f>+$G$12</f>
        <v>0.05</v>
      </c>
      <c r="C83" s="4">
        <f t="shared" si="45"/>
        <v>6250</v>
      </c>
      <c r="D83" s="4">
        <f t="shared" si="48"/>
        <v>363</v>
      </c>
      <c r="E83" s="4">
        <f t="shared" si="46"/>
        <v>91</v>
      </c>
      <c r="F83" s="4">
        <f t="shared" si="49"/>
        <v>1191</v>
      </c>
      <c r="G83" s="4">
        <f t="shared" si="50"/>
        <v>0</v>
      </c>
      <c r="H83" s="4">
        <f t="shared" si="47"/>
        <v>3</v>
      </c>
      <c r="I83" s="4">
        <f t="shared" si="51"/>
        <v>1648</v>
      </c>
      <c r="J83" s="4">
        <f t="shared" si="52"/>
        <v>7898</v>
      </c>
    </row>
    <row r="84" spans="1:10" x14ac:dyDescent="0.25">
      <c r="A84" s="2"/>
      <c r="B84" s="16">
        <f>+$G$13</f>
        <v>0.05</v>
      </c>
      <c r="C84" s="4">
        <f t="shared" si="45"/>
        <v>6250</v>
      </c>
      <c r="D84" s="4">
        <f t="shared" si="48"/>
        <v>363</v>
      </c>
      <c r="E84" s="4">
        <f t="shared" si="46"/>
        <v>91</v>
      </c>
      <c r="F84" s="4">
        <f t="shared" si="49"/>
        <v>1191</v>
      </c>
      <c r="G84" s="4">
        <f t="shared" si="50"/>
        <v>0</v>
      </c>
      <c r="H84" s="4">
        <f t="shared" si="47"/>
        <v>3</v>
      </c>
      <c r="I84" s="4">
        <f t="shared" si="51"/>
        <v>1648</v>
      </c>
      <c r="J84" s="4">
        <f t="shared" si="52"/>
        <v>7898</v>
      </c>
    </row>
    <row r="85" spans="1:10" x14ac:dyDescent="0.25">
      <c r="A85" s="2"/>
      <c r="B85" s="13">
        <f t="shared" ref="B85:J85" si="53">SUM(B79:B84)</f>
        <v>1.0000000000000002</v>
      </c>
      <c r="C85" s="4">
        <f t="shared" si="53"/>
        <v>125000</v>
      </c>
      <c r="D85" s="4">
        <f t="shared" si="53"/>
        <v>7256</v>
      </c>
      <c r="E85" s="4">
        <f t="shared" si="53"/>
        <v>1814</v>
      </c>
      <c r="F85" s="4">
        <f t="shared" si="53"/>
        <v>23824</v>
      </c>
      <c r="G85" s="4">
        <f t="shared" si="53"/>
        <v>0</v>
      </c>
      <c r="H85" s="4">
        <f t="shared" si="53"/>
        <v>56</v>
      </c>
      <c r="I85" s="4">
        <f t="shared" si="53"/>
        <v>32950</v>
      </c>
      <c r="J85" s="4">
        <f t="shared" si="53"/>
        <v>157950</v>
      </c>
    </row>
    <row r="86" spans="1:10" x14ac:dyDescent="0.25">
      <c r="A86" s="2"/>
      <c r="B86" s="13"/>
      <c r="C86" s="4"/>
      <c r="D86" s="4"/>
      <c r="E86" s="4"/>
      <c r="F86" s="4"/>
      <c r="G86" s="4"/>
      <c r="H86" s="4"/>
      <c r="I86" s="4"/>
      <c r="J86" s="4"/>
    </row>
    <row r="87" spans="1:10" s="2" customFormat="1" x14ac:dyDescent="0.25">
      <c r="B87" s="14">
        <f>+B85</f>
        <v>1.0000000000000002</v>
      </c>
      <c r="C87" s="5">
        <f>+C85</f>
        <v>125000</v>
      </c>
      <c r="D87" s="5">
        <f>ROUND(IF($G$4&gt;=$B$16,($B$3*B87),(C87*$B$4)),0)</f>
        <v>7254</v>
      </c>
      <c r="E87" s="5">
        <f>+C87*$B$5</f>
        <v>1812.5</v>
      </c>
      <c r="F87" s="5">
        <f>+C87*$B$7</f>
        <v>23825</v>
      </c>
      <c r="G87" s="5">
        <f>+$B$9*B87</f>
        <v>0</v>
      </c>
      <c r="H87" s="5">
        <f>+$B$15*B87</f>
        <v>55.000000000000014</v>
      </c>
      <c r="I87" s="5">
        <f>SUM(D87:H87)</f>
        <v>32946.5</v>
      </c>
      <c r="J87" s="5">
        <f>C87+I87</f>
        <v>157946.5</v>
      </c>
    </row>
    <row r="88" spans="1:10" x14ac:dyDescent="0.25">
      <c r="A88" s="2"/>
      <c r="B88" s="13"/>
      <c r="C88" s="4"/>
      <c r="D88" s="4"/>
      <c r="E88" s="4"/>
      <c r="F88" s="4"/>
      <c r="G88" s="4"/>
      <c r="H88" s="4"/>
      <c r="I88" s="4"/>
      <c r="J88" s="4"/>
    </row>
    <row r="89" spans="1:10" x14ac:dyDescent="0.25">
      <c r="A89" s="2"/>
      <c r="B89" s="13"/>
      <c r="C89" s="4"/>
      <c r="D89" s="4"/>
      <c r="E89" s="4"/>
      <c r="F89" s="4"/>
      <c r="G89" s="4"/>
      <c r="H89" s="4"/>
      <c r="I89" s="4"/>
      <c r="J89" s="4"/>
    </row>
    <row r="90" spans="1:10" x14ac:dyDescent="0.25">
      <c r="A90" s="12" t="s">
        <v>15</v>
      </c>
      <c r="B90" s="16">
        <f>+$G$8</f>
        <v>0.75</v>
      </c>
      <c r="C90" s="4">
        <f t="shared" ref="C90:C95" si="54">ROUND(+$G$4*B90,0)</f>
        <v>93750</v>
      </c>
      <c r="D90" s="4">
        <f>ROUND(IF($G$4&gt;=$B$16,($B$3*B90),(C90*$B$4)),0)</f>
        <v>5441</v>
      </c>
      <c r="E90" s="4">
        <f t="shared" ref="E90:E95" si="55">ROUND(+C90*$B$5,0)</f>
        <v>1359</v>
      </c>
      <c r="F90" s="4">
        <f>ROUND(+C90*$B$7,0)</f>
        <v>17869</v>
      </c>
      <c r="G90" s="4">
        <f>ROUND(+$B$10*B90,0)</f>
        <v>5001</v>
      </c>
      <c r="H90" s="4">
        <f t="shared" ref="H90:H95" si="56">ROUND(+$B$15*B90,0)</f>
        <v>41</v>
      </c>
      <c r="I90" s="4">
        <f>SUM(D90:H90)</f>
        <v>29711</v>
      </c>
      <c r="J90" s="4">
        <f>C90+I90</f>
        <v>123461</v>
      </c>
    </row>
    <row r="91" spans="1:10" x14ac:dyDescent="0.25">
      <c r="A91" s="12"/>
      <c r="B91" s="16">
        <f>+$G$9</f>
        <v>0.05</v>
      </c>
      <c r="C91" s="4">
        <f t="shared" si="54"/>
        <v>6250</v>
      </c>
      <c r="D91" s="4">
        <f t="shared" ref="D91:D95" si="57">ROUND(IF($G$4&gt;=$B$16,($B$3*B91),(C91*$B$4)),0)</f>
        <v>363</v>
      </c>
      <c r="E91" s="4">
        <f t="shared" si="55"/>
        <v>91</v>
      </c>
      <c r="F91" s="4">
        <f t="shared" ref="F91:F95" si="58">ROUND(+C91*$B$7,0)</f>
        <v>1191</v>
      </c>
      <c r="G91" s="4">
        <f t="shared" ref="G91:G95" si="59">ROUND(+$B$10*B91,0)</f>
        <v>333</v>
      </c>
      <c r="H91" s="4">
        <f t="shared" si="56"/>
        <v>3</v>
      </c>
      <c r="I91" s="4">
        <f t="shared" ref="I91:I95" si="60">SUM(D91:H91)</f>
        <v>1981</v>
      </c>
      <c r="J91" s="4">
        <f t="shared" ref="J91:J95" si="61">C91+I91</f>
        <v>8231</v>
      </c>
    </row>
    <row r="92" spans="1:10" x14ac:dyDescent="0.25">
      <c r="A92" s="12"/>
      <c r="B92" s="16">
        <f>+$G$10</f>
        <v>0.05</v>
      </c>
      <c r="C92" s="4">
        <f t="shared" si="54"/>
        <v>6250</v>
      </c>
      <c r="D92" s="4">
        <f t="shared" si="57"/>
        <v>363</v>
      </c>
      <c r="E92" s="4">
        <f t="shared" si="55"/>
        <v>91</v>
      </c>
      <c r="F92" s="4">
        <f t="shared" si="58"/>
        <v>1191</v>
      </c>
      <c r="G92" s="4">
        <f t="shared" si="59"/>
        <v>333</v>
      </c>
      <c r="H92" s="4">
        <f t="shared" si="56"/>
        <v>3</v>
      </c>
      <c r="I92" s="4">
        <f t="shared" si="60"/>
        <v>1981</v>
      </c>
      <c r="J92" s="4">
        <f t="shared" si="61"/>
        <v>8231</v>
      </c>
    </row>
    <row r="93" spans="1:10" x14ac:dyDescent="0.25">
      <c r="A93" s="12"/>
      <c r="B93" s="16">
        <f>+$G$11</f>
        <v>0.05</v>
      </c>
      <c r="C93" s="4">
        <f t="shared" si="54"/>
        <v>6250</v>
      </c>
      <c r="D93" s="4">
        <f t="shared" si="57"/>
        <v>363</v>
      </c>
      <c r="E93" s="4">
        <f t="shared" si="55"/>
        <v>91</v>
      </c>
      <c r="F93" s="4">
        <f t="shared" si="58"/>
        <v>1191</v>
      </c>
      <c r="G93" s="4">
        <f t="shared" si="59"/>
        <v>333</v>
      </c>
      <c r="H93" s="4">
        <f t="shared" si="56"/>
        <v>3</v>
      </c>
      <c r="I93" s="4">
        <f t="shared" si="60"/>
        <v>1981</v>
      </c>
      <c r="J93" s="4">
        <f t="shared" si="61"/>
        <v>8231</v>
      </c>
    </row>
    <row r="94" spans="1:10" x14ac:dyDescent="0.25">
      <c r="A94" s="12"/>
      <c r="B94" s="16">
        <f>+$G$12</f>
        <v>0.05</v>
      </c>
      <c r="C94" s="4">
        <f t="shared" si="54"/>
        <v>6250</v>
      </c>
      <c r="D94" s="4">
        <f t="shared" si="57"/>
        <v>363</v>
      </c>
      <c r="E94" s="4">
        <f t="shared" si="55"/>
        <v>91</v>
      </c>
      <c r="F94" s="4">
        <f t="shared" si="58"/>
        <v>1191</v>
      </c>
      <c r="G94" s="4">
        <f t="shared" si="59"/>
        <v>333</v>
      </c>
      <c r="H94" s="4">
        <f t="shared" si="56"/>
        <v>3</v>
      </c>
      <c r="I94" s="4">
        <f t="shared" si="60"/>
        <v>1981</v>
      </c>
      <c r="J94" s="4">
        <f t="shared" si="61"/>
        <v>8231</v>
      </c>
    </row>
    <row r="95" spans="1:10" x14ac:dyDescent="0.25">
      <c r="A95" s="2"/>
      <c r="B95" s="16">
        <f>+$G$13</f>
        <v>0.05</v>
      </c>
      <c r="C95" s="4">
        <f t="shared" si="54"/>
        <v>6250</v>
      </c>
      <c r="D95" s="4">
        <f t="shared" si="57"/>
        <v>363</v>
      </c>
      <c r="E95" s="4">
        <f t="shared" si="55"/>
        <v>91</v>
      </c>
      <c r="F95" s="4">
        <f t="shared" si="58"/>
        <v>1191</v>
      </c>
      <c r="G95" s="4">
        <f t="shared" si="59"/>
        <v>333</v>
      </c>
      <c r="H95" s="4">
        <f t="shared" si="56"/>
        <v>3</v>
      </c>
      <c r="I95" s="4">
        <f t="shared" si="60"/>
        <v>1981</v>
      </c>
      <c r="J95" s="4">
        <f t="shared" si="61"/>
        <v>8231</v>
      </c>
    </row>
    <row r="96" spans="1:10" x14ac:dyDescent="0.25">
      <c r="A96" s="2"/>
      <c r="B96" s="13">
        <f>SUM(B90:B95)</f>
        <v>1.0000000000000002</v>
      </c>
      <c r="C96" s="4">
        <f>SUM(C90:C95)</f>
        <v>125000</v>
      </c>
      <c r="D96" s="4">
        <f t="shared" ref="D96:J96" si="62">SUM(D90:D95)</f>
        <v>7256</v>
      </c>
      <c r="E96" s="4">
        <f t="shared" si="62"/>
        <v>1814</v>
      </c>
      <c r="F96" s="4">
        <f t="shared" si="62"/>
        <v>23824</v>
      </c>
      <c r="G96" s="4">
        <f t="shared" si="62"/>
        <v>6666</v>
      </c>
      <c r="H96" s="4">
        <f t="shared" si="62"/>
        <v>56</v>
      </c>
      <c r="I96" s="4">
        <f t="shared" si="62"/>
        <v>39616</v>
      </c>
      <c r="J96" s="4">
        <f t="shared" si="62"/>
        <v>164616</v>
      </c>
    </row>
    <row r="97" spans="1:10" x14ac:dyDescent="0.25">
      <c r="A97" s="2"/>
      <c r="B97" s="13"/>
      <c r="C97" s="4"/>
      <c r="D97" s="4"/>
      <c r="E97" s="4"/>
      <c r="F97" s="4"/>
      <c r="G97" s="4"/>
      <c r="H97" s="4"/>
      <c r="I97" s="4"/>
      <c r="J97" s="4"/>
    </row>
    <row r="98" spans="1:10" s="2" customFormat="1" x14ac:dyDescent="0.25">
      <c r="B98" s="14">
        <f>+B96</f>
        <v>1.0000000000000002</v>
      </c>
      <c r="C98" s="5">
        <f>+C96</f>
        <v>125000</v>
      </c>
      <c r="D98" s="5">
        <f>ROUND(IF($G$4&gt;=$B$16,($B$3*B98),(C98*$B$4)),0)</f>
        <v>7254</v>
      </c>
      <c r="E98" s="5">
        <f>+C98*$B$5</f>
        <v>1812.5</v>
      </c>
      <c r="F98" s="5">
        <f>+C98*$B$7</f>
        <v>23825</v>
      </c>
      <c r="G98" s="5">
        <f>+$B$10*B98</f>
        <v>6668.0000000000018</v>
      </c>
      <c r="H98" s="5">
        <f>+$B$15*B98</f>
        <v>55.000000000000014</v>
      </c>
      <c r="I98" s="5">
        <f>SUM(D98:H98)</f>
        <v>39614.5</v>
      </c>
      <c r="J98" s="5">
        <f>C98+I98</f>
        <v>164614.5</v>
      </c>
    </row>
    <row r="99" spans="1:10" x14ac:dyDescent="0.25">
      <c r="A99" s="2"/>
      <c r="B99" s="13"/>
      <c r="C99" s="4"/>
      <c r="D99" s="4"/>
      <c r="E99" s="4"/>
      <c r="F99" s="4"/>
      <c r="G99" s="4"/>
      <c r="H99" s="4"/>
      <c r="I99" s="4"/>
      <c r="J99" s="4"/>
    </row>
    <row r="100" spans="1:10" x14ac:dyDescent="0.25">
      <c r="A100" s="2"/>
      <c r="B100" s="13"/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A101" s="12" t="s">
        <v>16</v>
      </c>
      <c r="B101" s="16">
        <f>+$G$8</f>
        <v>0.75</v>
      </c>
      <c r="C101" s="4">
        <f t="shared" ref="C101:C106" si="63">ROUND(+$G$4*B101,0)</f>
        <v>93750</v>
      </c>
      <c r="D101" s="4">
        <f>ROUND(IF($G$4&gt;=$B$16,($B$3*B101),(C101*$B$4)),0)</f>
        <v>5441</v>
      </c>
      <c r="E101" s="4">
        <f t="shared" ref="E101:E106" si="64">ROUND(+C101*$B$5,0)</f>
        <v>1359</v>
      </c>
      <c r="F101" s="4">
        <f>ROUND(+C101*$B$7,0)</f>
        <v>17869</v>
      </c>
      <c r="G101" s="4">
        <f>ROUND(+$B$11*B101,0)</f>
        <v>10687</v>
      </c>
      <c r="H101" s="4">
        <f t="shared" ref="H101:H106" si="65">ROUND(+$B$15*B101,0)</f>
        <v>41</v>
      </c>
      <c r="I101" s="4">
        <f>SUM(D101:H101)</f>
        <v>35397</v>
      </c>
      <c r="J101" s="4">
        <f>C101+I101</f>
        <v>129147</v>
      </c>
    </row>
    <row r="102" spans="1:10" x14ac:dyDescent="0.25">
      <c r="A102" s="12"/>
      <c r="B102" s="16">
        <f>+$G$9</f>
        <v>0.05</v>
      </c>
      <c r="C102" s="4">
        <f t="shared" si="63"/>
        <v>6250</v>
      </c>
      <c r="D102" s="4">
        <f t="shared" ref="D102:D106" si="66">ROUND(IF($G$4&gt;=$B$16,($B$3*B102),(C102*$B$4)),0)</f>
        <v>363</v>
      </c>
      <c r="E102" s="4">
        <f t="shared" si="64"/>
        <v>91</v>
      </c>
      <c r="F102" s="4">
        <f t="shared" ref="F102:F106" si="67">ROUND(+C102*$B$7,0)</f>
        <v>1191</v>
      </c>
      <c r="G102" s="4">
        <f t="shared" ref="G102:G106" si="68">ROUND(+$B$11*B102,0)</f>
        <v>712</v>
      </c>
      <c r="H102" s="4">
        <f t="shared" si="65"/>
        <v>3</v>
      </c>
      <c r="I102" s="4">
        <f t="shared" ref="I102:I106" si="69">SUM(D102:H102)</f>
        <v>2360</v>
      </c>
      <c r="J102" s="4">
        <f t="shared" ref="J102:J106" si="70">C102+I102</f>
        <v>8610</v>
      </c>
    </row>
    <row r="103" spans="1:10" x14ac:dyDescent="0.25">
      <c r="A103" s="12"/>
      <c r="B103" s="16">
        <f>+$G$10</f>
        <v>0.05</v>
      </c>
      <c r="C103" s="4">
        <f t="shared" si="63"/>
        <v>6250</v>
      </c>
      <c r="D103" s="4">
        <f t="shared" si="66"/>
        <v>363</v>
      </c>
      <c r="E103" s="4">
        <f t="shared" si="64"/>
        <v>91</v>
      </c>
      <c r="F103" s="4">
        <f t="shared" si="67"/>
        <v>1191</v>
      </c>
      <c r="G103" s="4">
        <f t="shared" si="68"/>
        <v>712</v>
      </c>
      <c r="H103" s="4">
        <f t="shared" si="65"/>
        <v>3</v>
      </c>
      <c r="I103" s="4">
        <f t="shared" si="69"/>
        <v>2360</v>
      </c>
      <c r="J103" s="4">
        <f t="shared" si="70"/>
        <v>8610</v>
      </c>
    </row>
    <row r="104" spans="1:10" x14ac:dyDescent="0.25">
      <c r="A104" s="12"/>
      <c r="B104" s="16">
        <f>+$G$11</f>
        <v>0.05</v>
      </c>
      <c r="C104" s="4">
        <f t="shared" si="63"/>
        <v>6250</v>
      </c>
      <c r="D104" s="4">
        <f t="shared" si="66"/>
        <v>363</v>
      </c>
      <c r="E104" s="4">
        <f t="shared" si="64"/>
        <v>91</v>
      </c>
      <c r="F104" s="4">
        <f t="shared" si="67"/>
        <v>1191</v>
      </c>
      <c r="G104" s="4">
        <f t="shared" si="68"/>
        <v>712</v>
      </c>
      <c r="H104" s="4">
        <f t="shared" si="65"/>
        <v>3</v>
      </c>
      <c r="I104" s="4">
        <f t="shared" si="69"/>
        <v>2360</v>
      </c>
      <c r="J104" s="4">
        <f t="shared" si="70"/>
        <v>8610</v>
      </c>
    </row>
    <row r="105" spans="1:10" x14ac:dyDescent="0.25">
      <c r="A105" s="12"/>
      <c r="B105" s="16">
        <f>+$G$12</f>
        <v>0.05</v>
      </c>
      <c r="C105" s="4">
        <f t="shared" si="63"/>
        <v>6250</v>
      </c>
      <c r="D105" s="4">
        <f t="shared" si="66"/>
        <v>363</v>
      </c>
      <c r="E105" s="4">
        <f t="shared" si="64"/>
        <v>91</v>
      </c>
      <c r="F105" s="4">
        <f t="shared" si="67"/>
        <v>1191</v>
      </c>
      <c r="G105" s="4">
        <f t="shared" si="68"/>
        <v>712</v>
      </c>
      <c r="H105" s="4">
        <f t="shared" si="65"/>
        <v>3</v>
      </c>
      <c r="I105" s="4">
        <f t="shared" si="69"/>
        <v>2360</v>
      </c>
      <c r="J105" s="4">
        <f t="shared" si="70"/>
        <v>8610</v>
      </c>
    </row>
    <row r="106" spans="1:10" x14ac:dyDescent="0.25">
      <c r="A106" s="2"/>
      <c r="B106" s="16">
        <f>+$G$13</f>
        <v>0.05</v>
      </c>
      <c r="C106" s="4">
        <f t="shared" si="63"/>
        <v>6250</v>
      </c>
      <c r="D106" s="4">
        <f t="shared" si="66"/>
        <v>363</v>
      </c>
      <c r="E106" s="4">
        <f t="shared" si="64"/>
        <v>91</v>
      </c>
      <c r="F106" s="4">
        <f t="shared" si="67"/>
        <v>1191</v>
      </c>
      <c r="G106" s="4">
        <f t="shared" si="68"/>
        <v>712</v>
      </c>
      <c r="H106" s="4">
        <f t="shared" si="65"/>
        <v>3</v>
      </c>
      <c r="I106" s="4">
        <f t="shared" si="69"/>
        <v>2360</v>
      </c>
      <c r="J106" s="4">
        <f t="shared" si="70"/>
        <v>8610</v>
      </c>
    </row>
    <row r="107" spans="1:10" x14ac:dyDescent="0.25">
      <c r="A107" s="2"/>
      <c r="B107" s="13">
        <f>SUM(B101:B106)</f>
        <v>1.0000000000000002</v>
      </c>
      <c r="C107" s="4">
        <f>SUM(C101:C106)</f>
        <v>125000</v>
      </c>
      <c r="D107" s="4">
        <f t="shared" ref="D107:J107" si="71">SUM(D101:D106)</f>
        <v>7256</v>
      </c>
      <c r="E107" s="4">
        <f t="shared" si="71"/>
        <v>1814</v>
      </c>
      <c r="F107" s="4">
        <f t="shared" si="71"/>
        <v>23824</v>
      </c>
      <c r="G107" s="4">
        <f t="shared" si="71"/>
        <v>14247</v>
      </c>
      <c r="H107" s="4">
        <f t="shared" si="71"/>
        <v>56</v>
      </c>
      <c r="I107" s="4">
        <f t="shared" si="71"/>
        <v>47197</v>
      </c>
      <c r="J107" s="4">
        <f t="shared" si="71"/>
        <v>172197</v>
      </c>
    </row>
    <row r="108" spans="1:10" x14ac:dyDescent="0.25">
      <c r="A108" s="2"/>
      <c r="B108" s="13"/>
      <c r="C108" s="4"/>
      <c r="D108" s="4"/>
      <c r="E108" s="4"/>
      <c r="F108" s="4"/>
      <c r="G108" s="4"/>
      <c r="H108" s="4"/>
      <c r="I108" s="4"/>
      <c r="J108" s="4"/>
    </row>
    <row r="109" spans="1:10" s="2" customFormat="1" x14ac:dyDescent="0.25">
      <c r="B109" s="14">
        <f>+B107</f>
        <v>1.0000000000000002</v>
      </c>
      <c r="C109" s="5">
        <f>+C107</f>
        <v>125000</v>
      </c>
      <c r="D109" s="5">
        <f>ROUND(IF($G$4&gt;=$B$16,($B$3*B109),(C109*$B$4)),0)</f>
        <v>7254</v>
      </c>
      <c r="E109" s="5">
        <f>+C109*$B$5</f>
        <v>1812.5</v>
      </c>
      <c r="F109" s="5">
        <f>+C109*$B$7</f>
        <v>23825</v>
      </c>
      <c r="G109" s="5">
        <f>+$B$11*B109</f>
        <v>14249.360000000004</v>
      </c>
      <c r="H109" s="5">
        <f>+$B$15*B109</f>
        <v>55.000000000000014</v>
      </c>
      <c r="I109" s="5">
        <f>SUM(D109:H109)</f>
        <v>47195.86</v>
      </c>
      <c r="J109" s="5">
        <f>C109+I109</f>
        <v>172195.86</v>
      </c>
    </row>
    <row r="110" spans="1:10" x14ac:dyDescent="0.25">
      <c r="A110" s="2"/>
      <c r="C110" s="4"/>
      <c r="D110" s="4"/>
      <c r="E110" s="4"/>
      <c r="F110" s="4"/>
      <c r="G110" s="4"/>
      <c r="H110" s="4"/>
      <c r="I110" s="4"/>
      <c r="J110" s="4"/>
    </row>
    <row r="111" spans="1:10" x14ac:dyDescent="0.25">
      <c r="A111" s="2"/>
      <c r="C111" s="4"/>
      <c r="D111" s="4"/>
      <c r="E111" s="4"/>
      <c r="F111" s="4"/>
      <c r="G111" s="4"/>
      <c r="H111" s="4"/>
      <c r="I111" s="4"/>
      <c r="J111" s="4"/>
    </row>
    <row r="112" spans="1:10" x14ac:dyDescent="0.25">
      <c r="A112" s="12" t="s">
        <v>37</v>
      </c>
      <c r="B112" s="16">
        <f>+$G$8</f>
        <v>0.75</v>
      </c>
      <c r="C112" s="4">
        <f t="shared" ref="C112:C117" si="72">ROUND(+$G$4*B112,0)</f>
        <v>93750</v>
      </c>
      <c r="D112" s="4">
        <f>ROUND(IF($G$4&gt;=$B$16,($B$3*B112),(C112*$B$4)),0)</f>
        <v>5441</v>
      </c>
      <c r="E112" s="4">
        <f t="shared" ref="E112:E117" si="73">ROUND(+C112*$B$5,0)</f>
        <v>1359</v>
      </c>
      <c r="F112" s="4">
        <f>ROUND(+C112*$B$7,0)</f>
        <v>17869</v>
      </c>
      <c r="G112" s="4">
        <f>ROUND(+$B$14*B112,0)</f>
        <v>5846</v>
      </c>
      <c r="H112" s="4">
        <f t="shared" ref="H112:H117" si="74">ROUND(+$B$15*B112,0)</f>
        <v>41</v>
      </c>
      <c r="I112" s="4">
        <f>SUM(D112:H112)</f>
        <v>30556</v>
      </c>
      <c r="J112" s="4">
        <f>C112+I112</f>
        <v>124306</v>
      </c>
    </row>
    <row r="113" spans="1:11" x14ac:dyDescent="0.25">
      <c r="A113" s="12"/>
      <c r="B113" s="16">
        <f>+$G$9</f>
        <v>0.05</v>
      </c>
      <c r="C113" s="4">
        <f t="shared" si="72"/>
        <v>6250</v>
      </c>
      <c r="D113" s="4">
        <f t="shared" ref="D113:D117" si="75">ROUND(IF($G$4&gt;=$B$16,($B$3*B113),(C113*$B$4)),0)</f>
        <v>363</v>
      </c>
      <c r="E113" s="4">
        <f t="shared" si="73"/>
        <v>91</v>
      </c>
      <c r="F113" s="4">
        <f t="shared" ref="F113:F117" si="76">ROUND(+C113*$B$7,0)</f>
        <v>1191</v>
      </c>
      <c r="G113" s="4">
        <f t="shared" ref="G113:G117" si="77">ROUND(+$B$14*B113,0)</f>
        <v>390</v>
      </c>
      <c r="H113" s="4">
        <f t="shared" si="74"/>
        <v>3</v>
      </c>
      <c r="I113" s="4">
        <f t="shared" ref="I113:I117" si="78">SUM(D113:H113)</f>
        <v>2038</v>
      </c>
      <c r="J113" s="4">
        <f t="shared" ref="J113:J117" si="79">C113+I113</f>
        <v>8288</v>
      </c>
    </row>
    <row r="114" spans="1:11" x14ac:dyDescent="0.25">
      <c r="A114" s="12"/>
      <c r="B114" s="16">
        <f>+$G$10</f>
        <v>0.05</v>
      </c>
      <c r="C114" s="4">
        <f t="shared" si="72"/>
        <v>6250</v>
      </c>
      <c r="D114" s="4">
        <f t="shared" si="75"/>
        <v>363</v>
      </c>
      <c r="E114" s="4">
        <f t="shared" si="73"/>
        <v>91</v>
      </c>
      <c r="F114" s="4">
        <f t="shared" si="76"/>
        <v>1191</v>
      </c>
      <c r="G114" s="4">
        <f t="shared" si="77"/>
        <v>390</v>
      </c>
      <c r="H114" s="4">
        <f t="shared" si="74"/>
        <v>3</v>
      </c>
      <c r="I114" s="4">
        <f t="shared" si="78"/>
        <v>2038</v>
      </c>
      <c r="J114" s="4">
        <f t="shared" si="79"/>
        <v>8288</v>
      </c>
    </row>
    <row r="115" spans="1:11" x14ac:dyDescent="0.25">
      <c r="A115" s="12"/>
      <c r="B115" s="16">
        <f>+$G$11</f>
        <v>0.05</v>
      </c>
      <c r="C115" s="4">
        <f t="shared" si="72"/>
        <v>6250</v>
      </c>
      <c r="D115" s="4">
        <f t="shared" si="75"/>
        <v>363</v>
      </c>
      <c r="E115" s="4">
        <f t="shared" si="73"/>
        <v>91</v>
      </c>
      <c r="F115" s="4">
        <f t="shared" si="76"/>
        <v>1191</v>
      </c>
      <c r="G115" s="4">
        <f t="shared" si="77"/>
        <v>390</v>
      </c>
      <c r="H115" s="4">
        <f t="shared" si="74"/>
        <v>3</v>
      </c>
      <c r="I115" s="4">
        <f t="shared" si="78"/>
        <v>2038</v>
      </c>
      <c r="J115" s="4">
        <f t="shared" si="79"/>
        <v>8288</v>
      </c>
    </row>
    <row r="116" spans="1:11" x14ac:dyDescent="0.25">
      <c r="A116" s="12"/>
      <c r="B116" s="16">
        <f>+$G$12</f>
        <v>0.05</v>
      </c>
      <c r="C116" s="4">
        <f t="shared" si="72"/>
        <v>6250</v>
      </c>
      <c r="D116" s="4">
        <f t="shared" si="75"/>
        <v>363</v>
      </c>
      <c r="E116" s="4">
        <f t="shared" si="73"/>
        <v>91</v>
      </c>
      <c r="F116" s="4">
        <f t="shared" si="76"/>
        <v>1191</v>
      </c>
      <c r="G116" s="4">
        <f t="shared" si="77"/>
        <v>390</v>
      </c>
      <c r="H116" s="4">
        <f t="shared" si="74"/>
        <v>3</v>
      </c>
      <c r="I116" s="4">
        <f t="shared" si="78"/>
        <v>2038</v>
      </c>
      <c r="J116" s="4">
        <f t="shared" si="79"/>
        <v>8288</v>
      </c>
    </row>
    <row r="117" spans="1:11" x14ac:dyDescent="0.25">
      <c r="A117" s="2"/>
      <c r="B117" s="16">
        <f>+$G$13</f>
        <v>0.05</v>
      </c>
      <c r="C117" s="4">
        <f t="shared" si="72"/>
        <v>6250</v>
      </c>
      <c r="D117" s="4">
        <f t="shared" si="75"/>
        <v>363</v>
      </c>
      <c r="E117" s="4">
        <f t="shared" si="73"/>
        <v>91</v>
      </c>
      <c r="F117" s="4">
        <f t="shared" si="76"/>
        <v>1191</v>
      </c>
      <c r="G117" s="4">
        <f t="shared" si="77"/>
        <v>390</v>
      </c>
      <c r="H117" s="4">
        <f t="shared" si="74"/>
        <v>3</v>
      </c>
      <c r="I117" s="4">
        <f t="shared" si="78"/>
        <v>2038</v>
      </c>
      <c r="J117" s="4">
        <f t="shared" si="79"/>
        <v>8288</v>
      </c>
    </row>
    <row r="118" spans="1:11" x14ac:dyDescent="0.25">
      <c r="A118" s="2"/>
      <c r="B118" s="13">
        <f>SUM(B112:B117)</f>
        <v>1.0000000000000002</v>
      </c>
      <c r="C118" s="4">
        <f>SUM(C112:C117)</f>
        <v>125000</v>
      </c>
      <c r="D118" s="4">
        <f t="shared" ref="D118:J118" si="80">SUM(D112:D117)</f>
        <v>7256</v>
      </c>
      <c r="E118" s="4">
        <f t="shared" si="80"/>
        <v>1814</v>
      </c>
      <c r="F118" s="4">
        <f t="shared" si="80"/>
        <v>23824</v>
      </c>
      <c r="G118" s="4">
        <f t="shared" si="80"/>
        <v>7796</v>
      </c>
      <c r="H118" s="4">
        <f t="shared" si="80"/>
        <v>56</v>
      </c>
      <c r="I118" s="4">
        <f t="shared" si="80"/>
        <v>40746</v>
      </c>
      <c r="J118" s="4">
        <f t="shared" si="80"/>
        <v>165746</v>
      </c>
    </row>
    <row r="119" spans="1:11" x14ac:dyDescent="0.25">
      <c r="A119" s="2"/>
      <c r="B119" s="13"/>
      <c r="C119" s="4"/>
      <c r="D119" s="4"/>
      <c r="E119" s="4"/>
      <c r="F119" s="4"/>
      <c r="G119" s="4"/>
      <c r="H119" s="4"/>
      <c r="I119" s="4"/>
      <c r="J119" s="4"/>
    </row>
    <row r="120" spans="1:11" x14ac:dyDescent="0.25">
      <c r="A120" s="2"/>
      <c r="B120" s="14">
        <f>+B118</f>
        <v>1.0000000000000002</v>
      </c>
      <c r="C120" s="5">
        <f>+C118</f>
        <v>125000</v>
      </c>
      <c r="D120" s="5">
        <f>ROUND(IF($G$4&gt;=$B$16,($B$3*B120),(C120*$B$4)),0)</f>
        <v>7254</v>
      </c>
      <c r="E120" s="5">
        <f>+C120*$B$5</f>
        <v>1812.5</v>
      </c>
      <c r="F120" s="5">
        <f>+C120*$B$7</f>
        <v>23825</v>
      </c>
      <c r="G120" s="5">
        <f>+$B$14*B120</f>
        <v>7795.0000000000018</v>
      </c>
      <c r="H120" s="5">
        <f>+$B$15*B120</f>
        <v>55.000000000000014</v>
      </c>
      <c r="I120" s="5">
        <f>SUM(D120:H120)</f>
        <v>40741.5</v>
      </c>
      <c r="J120" s="5">
        <f>C120+I120</f>
        <v>165741.5</v>
      </c>
      <c r="K120" s="2"/>
    </row>
  </sheetData>
  <sheetProtection password="E22C" sheet="1" objects="1" scenarios="1"/>
  <mergeCells count="2">
    <mergeCell ref="A1:J1"/>
    <mergeCell ref="B2:G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Most</vt:lpstr>
      <vt:lpstr>Exec Srvc</vt:lpstr>
      <vt:lpstr>Police</vt:lpstr>
    </vt:vector>
  </TitlesOfParts>
  <Company>University of West Florida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awallace</dc:creator>
  <cp:lastModifiedBy>Pamela Cadem</cp:lastModifiedBy>
  <cp:lastPrinted>2013-02-21T21:30:28Z</cp:lastPrinted>
  <dcterms:created xsi:type="dcterms:W3CDTF">2011-03-28T14:11:25Z</dcterms:created>
  <dcterms:modified xsi:type="dcterms:W3CDTF">2013-12-03T18:18:25Z</dcterms:modified>
</cp:coreProperties>
</file>