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B&amp;FP\BF&amp;P - Website Documents\Benefit Calculations\"/>
    </mc:Choice>
  </mc:AlternateContent>
  <bookViews>
    <workbookView xWindow="0" yWindow="0" windowWidth="24345" windowHeight="12885"/>
  </bookViews>
  <sheets>
    <sheet name="Regular" sheetId="2" r:id="rId1"/>
    <sheet name="Executive Service" sheetId="3" r:id="rId2"/>
    <sheet name="Special" sheetId="4" r:id="rId3"/>
  </sheets>
  <calcPr calcId="152511"/>
</workbook>
</file>

<file path=xl/calcChain.xml><?xml version="1.0" encoding="utf-8"?>
<calcChain xmlns="http://schemas.openxmlformats.org/spreadsheetml/2006/main">
  <c r="D17" i="4" l="1"/>
  <c r="D18" i="4"/>
  <c r="D19" i="4"/>
  <c r="D21" i="4"/>
  <c r="D24" i="4"/>
  <c r="D25" i="4"/>
  <c r="D26" i="4"/>
  <c r="D28" i="4"/>
  <c r="D29" i="4"/>
  <c r="D30" i="4"/>
  <c r="D31" i="4"/>
  <c r="D32" i="4"/>
  <c r="D33" i="4"/>
  <c r="D35" i="4"/>
  <c r="D38" i="4"/>
  <c r="D39" i="4"/>
  <c r="D40" i="4"/>
  <c r="D42" i="4"/>
  <c r="D14" i="4"/>
  <c r="D18" i="2"/>
  <c r="D19" i="2"/>
  <c r="D20" i="2"/>
  <c r="D21" i="2"/>
  <c r="D23" i="2"/>
  <c r="D26" i="2"/>
  <c r="D27" i="2"/>
  <c r="D28" i="2"/>
  <c r="D29" i="2"/>
  <c r="D31" i="2"/>
  <c r="D34" i="2"/>
  <c r="D35" i="2"/>
  <c r="D36" i="2"/>
  <c r="D37" i="2"/>
  <c r="D39" i="2"/>
  <c r="D42" i="2"/>
  <c r="D43" i="2"/>
  <c r="D44" i="2"/>
  <c r="D45" i="2"/>
  <c r="D47" i="2"/>
  <c r="D50" i="2"/>
  <c r="D51" i="2"/>
  <c r="D52" i="2"/>
  <c r="D53" i="2"/>
  <c r="D55" i="2"/>
  <c r="D58" i="2"/>
  <c r="D59" i="2"/>
  <c r="D60" i="2"/>
  <c r="D61" i="2"/>
  <c r="D63" i="2"/>
  <c r="D66" i="2"/>
  <c r="D67" i="2"/>
  <c r="D68" i="2"/>
  <c r="D69" i="2"/>
  <c r="D71" i="2"/>
  <c r="D15" i="2"/>
  <c r="D19" i="3"/>
  <c r="D20" i="3"/>
  <c r="D21" i="3"/>
  <c r="D23" i="3"/>
  <c r="D26" i="3"/>
  <c r="D27" i="3"/>
  <c r="D28" i="3"/>
  <c r="D30" i="3"/>
  <c r="D33" i="3"/>
  <c r="D34" i="3"/>
  <c r="D35" i="3"/>
  <c r="D37" i="3"/>
  <c r="D40" i="3"/>
  <c r="D41" i="3"/>
  <c r="D42" i="3"/>
  <c r="D44" i="3"/>
  <c r="D47" i="3"/>
  <c r="D48" i="3"/>
  <c r="D49" i="3"/>
  <c r="D51" i="3"/>
  <c r="D54" i="3"/>
  <c r="D55" i="3"/>
  <c r="D56" i="3"/>
  <c r="D58" i="3"/>
  <c r="D61" i="3"/>
  <c r="D62" i="3"/>
  <c r="D63" i="3"/>
  <c r="D65" i="3"/>
  <c r="D16" i="3"/>
  <c r="E14" i="4"/>
  <c r="E16" i="3"/>
  <c r="G42" i="4" l="1"/>
  <c r="G39" i="4"/>
  <c r="G38" i="4"/>
  <c r="G35" i="4"/>
  <c r="G32" i="4"/>
  <c r="G31" i="4"/>
  <c r="G21" i="4"/>
  <c r="G18" i="4"/>
  <c r="G17" i="4"/>
  <c r="F62" i="3"/>
  <c r="F61" i="3"/>
  <c r="F55" i="3"/>
  <c r="F54" i="3"/>
  <c r="F48" i="3"/>
  <c r="F47" i="3"/>
  <c r="G71" i="2"/>
  <c r="G67" i="2"/>
  <c r="G68" i="2"/>
  <c r="G66" i="2"/>
  <c r="G55" i="2"/>
  <c r="G51" i="2"/>
  <c r="G52" i="2"/>
  <c r="G50" i="2"/>
  <c r="G47" i="2"/>
  <c r="G43" i="2"/>
  <c r="G44" i="2"/>
  <c r="G42" i="2"/>
  <c r="F71" i="2"/>
  <c r="F67" i="2"/>
  <c r="F68" i="2"/>
  <c r="F66" i="2"/>
  <c r="F63" i="2"/>
  <c r="F59" i="2"/>
  <c r="F60" i="2"/>
  <c r="F58" i="2"/>
  <c r="F55" i="2"/>
  <c r="F51" i="2"/>
  <c r="F52" i="2"/>
  <c r="F50" i="2"/>
  <c r="F18" i="2"/>
  <c r="F19" i="2"/>
  <c r="F20" i="2"/>
  <c r="F23" i="2"/>
  <c r="G20" i="3" l="1"/>
  <c r="G27" i="3"/>
  <c r="G33" i="3"/>
  <c r="G34" i="3"/>
  <c r="G40" i="3"/>
  <c r="G41" i="3"/>
  <c r="G47" i="3"/>
  <c r="G48" i="3"/>
  <c r="G54" i="3"/>
  <c r="G55" i="3"/>
  <c r="G61" i="3"/>
  <c r="G62" i="3"/>
  <c r="F20" i="3"/>
  <c r="F27" i="3"/>
  <c r="F33" i="3"/>
  <c r="F34" i="3"/>
  <c r="F40" i="3"/>
  <c r="F41" i="3"/>
  <c r="E20" i="3"/>
  <c r="E27" i="3"/>
  <c r="E33" i="3"/>
  <c r="E34" i="3"/>
  <c r="E40" i="3"/>
  <c r="E41" i="3"/>
  <c r="E47" i="3"/>
  <c r="E48" i="3"/>
  <c r="E54" i="3"/>
  <c r="E55" i="3"/>
  <c r="E61" i="3"/>
  <c r="E62" i="3"/>
  <c r="F18" i="4"/>
  <c r="F25" i="4"/>
  <c r="F31" i="4"/>
  <c r="F32" i="4"/>
  <c r="F38" i="4"/>
  <c r="F39" i="4"/>
  <c r="E18" i="4"/>
  <c r="E25" i="4"/>
  <c r="E31" i="4"/>
  <c r="E32" i="4"/>
  <c r="E38" i="4"/>
  <c r="E39" i="4"/>
  <c r="E42" i="3" l="1"/>
  <c r="E63" i="3"/>
  <c r="G49" i="3"/>
  <c r="E56" i="3"/>
  <c r="G63" i="3"/>
  <c r="G35" i="3"/>
  <c r="E49" i="3"/>
  <c r="G56" i="3"/>
  <c r="E35" i="3"/>
  <c r="G42" i="3"/>
  <c r="F49" i="3"/>
  <c r="F63" i="3"/>
  <c r="F42" i="3"/>
  <c r="F56" i="3"/>
  <c r="F35" i="3"/>
  <c r="F40" i="4"/>
  <c r="E40" i="4"/>
  <c r="F33" i="4"/>
  <c r="E33" i="4"/>
  <c r="E35" i="2" l="1"/>
  <c r="F35" i="2"/>
  <c r="E36" i="2"/>
  <c r="F36" i="2"/>
  <c r="E42" i="2"/>
  <c r="F42" i="2"/>
  <c r="E43" i="2"/>
  <c r="F43" i="2"/>
  <c r="E44" i="2"/>
  <c r="F44" i="2"/>
  <c r="E50" i="2"/>
  <c r="E51" i="2"/>
  <c r="E52" i="2"/>
  <c r="E58" i="2"/>
  <c r="E59" i="2"/>
  <c r="E61" i="2" s="1"/>
  <c r="F61" i="2"/>
  <c r="E60" i="2"/>
  <c r="E66" i="2"/>
  <c r="E67" i="2"/>
  <c r="E68" i="2"/>
  <c r="F34" i="2"/>
  <c r="E34" i="2"/>
  <c r="F27" i="2"/>
  <c r="F28" i="2"/>
  <c r="F26" i="2"/>
  <c r="E27" i="2"/>
  <c r="E28" i="2"/>
  <c r="E26" i="2"/>
  <c r="E19" i="2"/>
  <c r="E20" i="2"/>
  <c r="E15" i="2"/>
  <c r="E18" i="2"/>
  <c r="F29" i="2" l="1"/>
  <c r="F37" i="2"/>
  <c r="F69" i="2"/>
  <c r="E37" i="2"/>
  <c r="F53" i="2"/>
  <c r="E53" i="2"/>
  <c r="E45" i="2"/>
  <c r="F45" i="2"/>
  <c r="E69" i="2"/>
  <c r="E21" i="2"/>
  <c r="F21" i="2"/>
  <c r="C21" i="2"/>
  <c r="C23" i="2" s="1"/>
  <c r="G19" i="3" l="1"/>
  <c r="G21" i="3" s="1"/>
  <c r="F19" i="3"/>
  <c r="F21" i="3" s="1"/>
  <c r="E19" i="3"/>
  <c r="E21" i="3" s="1"/>
  <c r="C19" i="4"/>
  <c r="C21" i="4" s="1"/>
  <c r="F17" i="4"/>
  <c r="F19" i="4" s="1"/>
  <c r="E17" i="4"/>
  <c r="E19" i="4" s="1"/>
  <c r="B19" i="2"/>
  <c r="E23" i="2"/>
  <c r="B18" i="2"/>
  <c r="B20" i="2"/>
  <c r="C21" i="3"/>
  <c r="B18" i="4"/>
  <c r="B17" i="4"/>
  <c r="B19" i="3" l="1"/>
  <c r="H19" i="3" s="1"/>
  <c r="H17" i="4"/>
  <c r="H18" i="4"/>
  <c r="F21" i="4"/>
  <c r="E21" i="4"/>
  <c r="H20" i="2"/>
  <c r="G20" i="2"/>
  <c r="H18" i="2"/>
  <c r="G18" i="2"/>
  <c r="H19" i="2"/>
  <c r="G19" i="2"/>
  <c r="I19" i="2" s="1"/>
  <c r="J19" i="2" s="1"/>
  <c r="I18" i="2"/>
  <c r="B21" i="2"/>
  <c r="B23" i="2" s="1"/>
  <c r="C23" i="3"/>
  <c r="B20" i="3"/>
  <c r="H20" i="3" s="1"/>
  <c r="B19" i="4"/>
  <c r="B21" i="4" s="1"/>
  <c r="I15" i="2"/>
  <c r="C40" i="4"/>
  <c r="C33" i="4"/>
  <c r="C24" i="4"/>
  <c r="I14" i="4"/>
  <c r="J14" i="4" s="1"/>
  <c r="C63" i="3"/>
  <c r="C56" i="3"/>
  <c r="C49" i="3"/>
  <c r="C42" i="3"/>
  <c r="C35" i="3"/>
  <c r="J16" i="3"/>
  <c r="K16" i="3" s="1"/>
  <c r="C69" i="2"/>
  <c r="B68" i="2" s="1"/>
  <c r="C61" i="2"/>
  <c r="B60" i="2" s="1"/>
  <c r="C53" i="2"/>
  <c r="C55" i="2" s="1"/>
  <c r="C45" i="2"/>
  <c r="B44" i="2" s="1"/>
  <c r="C37" i="2"/>
  <c r="C39" i="2" s="1"/>
  <c r="C65" i="3" l="1"/>
  <c r="C58" i="3"/>
  <c r="B47" i="3"/>
  <c r="I47" i="3" s="1"/>
  <c r="B40" i="3"/>
  <c r="H40" i="3" s="1"/>
  <c r="C37" i="3"/>
  <c r="I18" i="4"/>
  <c r="J18" i="4" s="1"/>
  <c r="H47" i="3"/>
  <c r="I20" i="3"/>
  <c r="J20" i="3" s="1"/>
  <c r="K20" i="3" s="1"/>
  <c r="E23" i="3"/>
  <c r="F23" i="3"/>
  <c r="G23" i="3"/>
  <c r="G26" i="3"/>
  <c r="G28" i="3" s="1"/>
  <c r="E26" i="3"/>
  <c r="E28" i="3" s="1"/>
  <c r="F26" i="3"/>
  <c r="F28" i="3" s="1"/>
  <c r="G58" i="3"/>
  <c r="I19" i="3"/>
  <c r="H21" i="3"/>
  <c r="H21" i="4"/>
  <c r="I21" i="4"/>
  <c r="J21" i="4" s="1"/>
  <c r="C26" i="4"/>
  <c r="C28" i="4" s="1"/>
  <c r="F24" i="4"/>
  <c r="F26" i="4" s="1"/>
  <c r="E24" i="4"/>
  <c r="E26" i="4" s="1"/>
  <c r="B31" i="4"/>
  <c r="H19" i="4"/>
  <c r="B38" i="4"/>
  <c r="G19" i="4"/>
  <c r="B55" i="3"/>
  <c r="H55" i="3" s="1"/>
  <c r="B54" i="3"/>
  <c r="H54" i="3" s="1"/>
  <c r="E39" i="2"/>
  <c r="F39" i="2"/>
  <c r="H23" i="2"/>
  <c r="G23" i="2"/>
  <c r="I44" i="2"/>
  <c r="J44" i="2" s="1"/>
  <c r="H44" i="2"/>
  <c r="E55" i="2"/>
  <c r="G60" i="2"/>
  <c r="H60" i="2"/>
  <c r="I60" i="2" s="1"/>
  <c r="J60" i="2" s="1"/>
  <c r="H68" i="2"/>
  <c r="G21" i="2"/>
  <c r="H21" i="2"/>
  <c r="J18" i="2"/>
  <c r="B51" i="2"/>
  <c r="I20" i="2"/>
  <c r="J20" i="2" s="1"/>
  <c r="B21" i="3"/>
  <c r="B23" i="3" s="1"/>
  <c r="H23" i="3" s="1"/>
  <c r="I17" i="4"/>
  <c r="B59" i="2"/>
  <c r="B61" i="3"/>
  <c r="H61" i="3" s="1"/>
  <c r="B33" i="3"/>
  <c r="H33" i="3" s="1"/>
  <c r="B67" i="2"/>
  <c r="C51" i="3"/>
  <c r="B62" i="3"/>
  <c r="H62" i="3" s="1"/>
  <c r="B36" i="2"/>
  <c r="B43" i="2"/>
  <c r="B35" i="2"/>
  <c r="C63" i="2"/>
  <c r="B34" i="3"/>
  <c r="H34" i="3" s="1"/>
  <c r="J15" i="2"/>
  <c r="C42" i="4"/>
  <c r="C35" i="4"/>
  <c r="C29" i="2"/>
  <c r="E29" i="2"/>
  <c r="B25" i="4"/>
  <c r="B24" i="4"/>
  <c r="B32" i="4"/>
  <c r="B39" i="4"/>
  <c r="B41" i="3"/>
  <c r="H41" i="3" s="1"/>
  <c r="C28" i="3"/>
  <c r="B48" i="3"/>
  <c r="C44" i="3"/>
  <c r="C71" i="2"/>
  <c r="B66" i="2"/>
  <c r="B58" i="2"/>
  <c r="B52" i="2"/>
  <c r="B50" i="2"/>
  <c r="B42" i="2"/>
  <c r="C47" i="2"/>
  <c r="B34" i="2"/>
  <c r="G65" i="3" l="1"/>
  <c r="E58" i="3"/>
  <c r="I40" i="3"/>
  <c r="J40" i="3" s="1"/>
  <c r="F37" i="3"/>
  <c r="E37" i="3"/>
  <c r="E65" i="3"/>
  <c r="F65" i="3"/>
  <c r="F58" i="3"/>
  <c r="F51" i="3"/>
  <c r="G37" i="3"/>
  <c r="B26" i="3"/>
  <c r="H26" i="3" s="1"/>
  <c r="I34" i="3"/>
  <c r="H35" i="3"/>
  <c r="I33" i="3"/>
  <c r="I21" i="3"/>
  <c r="I61" i="3"/>
  <c r="H63" i="3"/>
  <c r="E44" i="3"/>
  <c r="F44" i="3"/>
  <c r="G44" i="3"/>
  <c r="I55" i="3"/>
  <c r="J55" i="3" s="1"/>
  <c r="K55" i="3" s="1"/>
  <c r="H48" i="3"/>
  <c r="H49" i="3" s="1"/>
  <c r="I48" i="3"/>
  <c r="I49" i="3" s="1"/>
  <c r="I54" i="3"/>
  <c r="I62" i="3"/>
  <c r="J62" i="3" s="1"/>
  <c r="K62" i="3" s="1"/>
  <c r="B42" i="3"/>
  <c r="B44" i="3" s="1"/>
  <c r="H44" i="3" s="1"/>
  <c r="I41" i="3"/>
  <c r="I42" i="3" s="1"/>
  <c r="E51" i="3"/>
  <c r="G51" i="3"/>
  <c r="I23" i="3"/>
  <c r="H42" i="3"/>
  <c r="H24" i="4"/>
  <c r="G24" i="4"/>
  <c r="B33" i="4"/>
  <c r="H32" i="4"/>
  <c r="H31" i="4"/>
  <c r="I31" i="4"/>
  <c r="H25" i="4"/>
  <c r="G25" i="4"/>
  <c r="E28" i="4"/>
  <c r="F28" i="4"/>
  <c r="F35" i="4"/>
  <c r="E35" i="4"/>
  <c r="F42" i="4"/>
  <c r="E42" i="4"/>
  <c r="H38" i="4"/>
  <c r="G40" i="4"/>
  <c r="B40" i="4"/>
  <c r="H39" i="4"/>
  <c r="B56" i="3"/>
  <c r="B58" i="3" s="1"/>
  <c r="H58" i="3" s="1"/>
  <c r="J47" i="3"/>
  <c r="K47" i="3" s="1"/>
  <c r="G59" i="2"/>
  <c r="H59" i="2"/>
  <c r="I59" i="2" s="1"/>
  <c r="J59" i="2" s="1"/>
  <c r="H51" i="2"/>
  <c r="E47" i="2"/>
  <c r="F47" i="2"/>
  <c r="E63" i="2"/>
  <c r="H67" i="2"/>
  <c r="H42" i="2"/>
  <c r="G35" i="2"/>
  <c r="H35" i="2"/>
  <c r="H50" i="2"/>
  <c r="H52" i="2"/>
  <c r="G36" i="2"/>
  <c r="H36" i="2"/>
  <c r="E71" i="2"/>
  <c r="H43" i="2"/>
  <c r="G58" i="2"/>
  <c r="G61" i="2" s="1"/>
  <c r="H58" i="2"/>
  <c r="H61" i="2" s="1"/>
  <c r="H34" i="2"/>
  <c r="G34" i="2"/>
  <c r="H66" i="2"/>
  <c r="H69" i="2" s="1"/>
  <c r="J21" i="2"/>
  <c r="I21" i="2"/>
  <c r="I23" i="2"/>
  <c r="J23" i="2" s="1"/>
  <c r="B61" i="2"/>
  <c r="B63" i="2" s="1"/>
  <c r="J19" i="3"/>
  <c r="I19" i="4"/>
  <c r="J17" i="4"/>
  <c r="J19" i="4" s="1"/>
  <c r="B69" i="2"/>
  <c r="B71" i="2" s="1"/>
  <c r="B35" i="3"/>
  <c r="B37" i="3" s="1"/>
  <c r="H37" i="3" s="1"/>
  <c r="C31" i="2"/>
  <c r="B27" i="2"/>
  <c r="B63" i="3"/>
  <c r="B65" i="3" s="1"/>
  <c r="H65" i="3" s="1"/>
  <c r="B28" i="2"/>
  <c r="B26" i="2"/>
  <c r="B26" i="4"/>
  <c r="B28" i="4" s="1"/>
  <c r="B27" i="3"/>
  <c r="C30" i="3"/>
  <c r="B49" i="3"/>
  <c r="B51" i="3" s="1"/>
  <c r="I68" i="2"/>
  <c r="J68" i="2" s="1"/>
  <c r="B53" i="2"/>
  <c r="B55" i="2" s="1"/>
  <c r="B45" i="2"/>
  <c r="B47" i="2" s="1"/>
  <c r="B37" i="2"/>
  <c r="B39" i="2" s="1"/>
  <c r="I63" i="3" l="1"/>
  <c r="I56" i="3"/>
  <c r="I35" i="3"/>
  <c r="I26" i="3"/>
  <c r="J26" i="3" s="1"/>
  <c r="K26" i="3" s="1"/>
  <c r="G37" i="2"/>
  <c r="H40" i="4"/>
  <c r="I38" i="4"/>
  <c r="J38" i="4" s="1"/>
  <c r="G33" i="4"/>
  <c r="H33" i="4"/>
  <c r="H51" i="3"/>
  <c r="I51" i="3"/>
  <c r="J54" i="3"/>
  <c r="J56" i="3" s="1"/>
  <c r="I65" i="3"/>
  <c r="I44" i="3"/>
  <c r="J44" i="3" s="1"/>
  <c r="K44" i="3" s="1"/>
  <c r="I37" i="3"/>
  <c r="I58" i="3"/>
  <c r="J58" i="3" s="1"/>
  <c r="K58" i="3" s="1"/>
  <c r="F30" i="3"/>
  <c r="E30" i="3"/>
  <c r="G30" i="3"/>
  <c r="H27" i="3"/>
  <c r="H28" i="3" s="1"/>
  <c r="I27" i="3"/>
  <c r="I28" i="3" s="1"/>
  <c r="H56" i="3"/>
  <c r="B42" i="4"/>
  <c r="G26" i="4"/>
  <c r="H28" i="4"/>
  <c r="G28" i="4"/>
  <c r="B35" i="4"/>
  <c r="H26" i="4"/>
  <c r="H45" i="2"/>
  <c r="I36" i="2"/>
  <c r="J36" i="2" s="1"/>
  <c r="G45" i="2"/>
  <c r="H55" i="2"/>
  <c r="H47" i="2"/>
  <c r="H26" i="2"/>
  <c r="H29" i="2" s="1"/>
  <c r="G26" i="2"/>
  <c r="G28" i="2"/>
  <c r="H28" i="2"/>
  <c r="I71" i="2"/>
  <c r="J71" i="2" s="1"/>
  <c r="H71" i="2"/>
  <c r="G27" i="2"/>
  <c r="H27" i="2"/>
  <c r="I27" i="2" s="1"/>
  <c r="J27" i="2" s="1"/>
  <c r="H37" i="2"/>
  <c r="F31" i="2"/>
  <c r="E31" i="2"/>
  <c r="G63" i="2"/>
  <c r="I63" i="2" s="1"/>
  <c r="J63" i="2" s="1"/>
  <c r="H63" i="2"/>
  <c r="I51" i="2"/>
  <c r="J51" i="2" s="1"/>
  <c r="G53" i="2"/>
  <c r="G39" i="2"/>
  <c r="H39" i="2"/>
  <c r="G69" i="2"/>
  <c r="H53" i="2"/>
  <c r="J23" i="3"/>
  <c r="K23" i="3" s="1"/>
  <c r="J21" i="3"/>
  <c r="K19" i="3"/>
  <c r="K21" i="3" s="1"/>
  <c r="I67" i="2"/>
  <c r="J67" i="2" s="1"/>
  <c r="J48" i="3"/>
  <c r="K48" i="3" s="1"/>
  <c r="K49" i="3" s="1"/>
  <c r="J33" i="3"/>
  <c r="K33" i="3" s="1"/>
  <c r="J34" i="3"/>
  <c r="K34" i="3" s="1"/>
  <c r="I43" i="2"/>
  <c r="J43" i="2" s="1"/>
  <c r="J41" i="3"/>
  <c r="K41" i="3" s="1"/>
  <c r="J61" i="3"/>
  <c r="J63" i="3" s="1"/>
  <c r="I35" i="2"/>
  <c r="J35" i="2" s="1"/>
  <c r="I52" i="2"/>
  <c r="J52" i="2" s="1"/>
  <c r="I39" i="4"/>
  <c r="J39" i="4" s="1"/>
  <c r="I32" i="4"/>
  <c r="J32" i="4" s="1"/>
  <c r="B29" i="2"/>
  <c r="B31" i="2" s="1"/>
  <c r="J31" i="4"/>
  <c r="I24" i="4"/>
  <c r="I25" i="4"/>
  <c r="J25" i="4" s="1"/>
  <c r="K40" i="3"/>
  <c r="B28" i="3"/>
  <c r="B30" i="3" s="1"/>
  <c r="I42" i="2"/>
  <c r="J42" i="2" s="1"/>
  <c r="I47" i="2"/>
  <c r="J47" i="2" s="1"/>
  <c r="I66" i="2"/>
  <c r="J66" i="2" s="1"/>
  <c r="I58" i="2"/>
  <c r="I61" i="2" s="1"/>
  <c r="I50" i="2"/>
  <c r="I34" i="2"/>
  <c r="K54" i="3" l="1"/>
  <c r="K56" i="3" s="1"/>
  <c r="I30" i="3"/>
  <c r="H30" i="3"/>
  <c r="J49" i="3"/>
  <c r="H35" i="4"/>
  <c r="H42" i="4"/>
  <c r="I42" i="4"/>
  <c r="J42" i="4" s="1"/>
  <c r="I28" i="2"/>
  <c r="J28" i="2" s="1"/>
  <c r="H31" i="2"/>
  <c r="I31" i="2" s="1"/>
  <c r="J31" i="2" s="1"/>
  <c r="G31" i="2"/>
  <c r="G29" i="2"/>
  <c r="J69" i="2"/>
  <c r="J65" i="3"/>
  <c r="K65" i="3" s="1"/>
  <c r="J42" i="3"/>
  <c r="K35" i="3"/>
  <c r="J35" i="3"/>
  <c r="J45" i="2"/>
  <c r="K42" i="3"/>
  <c r="I39" i="2"/>
  <c r="J39" i="2" s="1"/>
  <c r="K61" i="3"/>
  <c r="K63" i="3" s="1"/>
  <c r="J37" i="3"/>
  <c r="K37" i="3" s="1"/>
  <c r="I26" i="2"/>
  <c r="J40" i="4"/>
  <c r="I40" i="4"/>
  <c r="J33" i="4"/>
  <c r="I33" i="4"/>
  <c r="I26" i="4"/>
  <c r="J24" i="4"/>
  <c r="J26" i="4" s="1"/>
  <c r="I28" i="4"/>
  <c r="J28" i="4" s="1"/>
  <c r="J27" i="3"/>
  <c r="J51" i="3"/>
  <c r="K51" i="3" s="1"/>
  <c r="I45" i="2"/>
  <c r="I69" i="2"/>
  <c r="J58" i="2"/>
  <c r="J61" i="2" s="1"/>
  <c r="J50" i="2"/>
  <c r="J53" i="2" s="1"/>
  <c r="I53" i="2"/>
  <c r="I55" i="2"/>
  <c r="J55" i="2" s="1"/>
  <c r="J34" i="2"/>
  <c r="J37" i="2" s="1"/>
  <c r="I37" i="2"/>
  <c r="I35" i="4" l="1"/>
  <c r="J35" i="4" s="1"/>
  <c r="J30" i="3"/>
  <c r="K30" i="3" s="1"/>
  <c r="I29" i="2"/>
  <c r="J26" i="2"/>
  <c r="J29" i="2" s="1"/>
  <c r="K27" i="3"/>
  <c r="K28" i="3" s="1"/>
  <c r="J28" i="3"/>
</calcChain>
</file>

<file path=xl/sharedStrings.xml><?xml version="1.0" encoding="utf-8"?>
<sst xmlns="http://schemas.openxmlformats.org/spreadsheetml/2006/main" count="91" uniqueCount="35">
  <si>
    <t>FTE</t>
  </si>
  <si>
    <t>Rate</t>
  </si>
  <si>
    <t>Retirement</t>
  </si>
  <si>
    <t>Disability</t>
  </si>
  <si>
    <t>Health</t>
  </si>
  <si>
    <t>Life</t>
  </si>
  <si>
    <t>Total Fringe</t>
  </si>
  <si>
    <t>TOTAL</t>
  </si>
  <si>
    <t>TBA-Per Schedule III</t>
  </si>
  <si>
    <t>Health-Family</t>
  </si>
  <si>
    <t>Health-Individual</t>
  </si>
  <si>
    <t>Health-None</t>
  </si>
  <si>
    <t>FRS-No Health</t>
  </si>
  <si>
    <t>FRS -Single Health</t>
  </si>
  <si>
    <t>FRS-Family Health</t>
  </si>
  <si>
    <t>ORP-No Health</t>
  </si>
  <si>
    <t>ORP -Single Health</t>
  </si>
  <si>
    <t>ORP-Family Health</t>
  </si>
  <si>
    <t>Social Security</t>
  </si>
  <si>
    <t>Medicare</t>
  </si>
  <si>
    <t>Retirement-FRS</t>
  </si>
  <si>
    <t>Retirement-ORP</t>
  </si>
  <si>
    <t>Special Risk</t>
  </si>
  <si>
    <t>Special Risk-No Health</t>
  </si>
  <si>
    <t>Special Risk-Single Health</t>
  </si>
  <si>
    <t>Special Risk-Family Health</t>
  </si>
  <si>
    <t>Health-Spouse</t>
  </si>
  <si>
    <t>Health-Vacant</t>
  </si>
  <si>
    <t>Health Vacant</t>
  </si>
  <si>
    <t>Special Risk-Vacant Health</t>
  </si>
  <si>
    <t>FRS-Vacant Health</t>
  </si>
  <si>
    <t>Position - 333333</t>
  </si>
  <si>
    <t>SS Salary Max</t>
  </si>
  <si>
    <t>Max Amt.</t>
  </si>
  <si>
    <t>This is an Estimate ** As of 6/23/15 We have not been notified of changes to Health or Life, this form will be updated as changes are received**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</si>
</sst>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000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indexed="8"/>
      <name val="Calibri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2" fontId="0" fillId="0" borderId="0" xfId="0" applyNumberFormat="1" applyAlignment="1">
      <alignment horizontal="center"/>
    </xf>
    <xf numFmtId="40" fontId="0" fillId="0" borderId="0" xfId="0" applyNumberFormat="1"/>
    <xf numFmtId="3" fontId="0" fillId="0" borderId="0" xfId="0" applyNumberFormat="1"/>
    <xf numFmtId="40" fontId="1" fillId="0" borderId="0" xfId="0" applyNumberFormat="1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0" xfId="0" applyFill="1"/>
    <xf numFmtId="3" fontId="0" fillId="0" borderId="0" xfId="0" applyNumberFormat="1" applyFill="1"/>
    <xf numFmtId="0" fontId="1" fillId="0" borderId="1" xfId="0" applyFont="1" applyBorder="1" applyAlignment="1">
      <alignment horizontal="center" wrapText="1"/>
    </xf>
    <xf numFmtId="0" fontId="1" fillId="2" borderId="0" xfId="0" applyFont="1" applyFill="1"/>
    <xf numFmtId="164" fontId="0" fillId="0" borderId="0" xfId="0" applyNumberFormat="1"/>
    <xf numFmtId="164" fontId="1" fillId="0" borderId="0" xfId="0" applyNumberFormat="1" applyFont="1"/>
    <xf numFmtId="164" fontId="0" fillId="0" borderId="0" xfId="0" applyNumberFormat="1" applyFill="1"/>
    <xf numFmtId="0" fontId="1" fillId="0" borderId="0" xfId="0" applyFont="1" applyFill="1"/>
    <xf numFmtId="0" fontId="1" fillId="3" borderId="0" xfId="0" applyFont="1" applyFill="1"/>
    <xf numFmtId="0" fontId="1" fillId="4" borderId="0" xfId="0" applyFont="1" applyFill="1"/>
    <xf numFmtId="0" fontId="1" fillId="5" borderId="0" xfId="0" applyFont="1" applyFill="1"/>
    <xf numFmtId="165" fontId="0" fillId="0" borderId="0" xfId="1" applyNumberFormat="1" applyFont="1"/>
    <xf numFmtId="165" fontId="1" fillId="0" borderId="0" xfId="1" applyNumberFormat="1" applyFont="1"/>
    <xf numFmtId="0" fontId="2" fillId="6" borderId="0" xfId="0" applyNumberFormat="1" applyFont="1" applyFill="1" applyBorder="1" applyAlignment="1" applyProtection="1">
      <alignment horizontal="center" wrapText="1"/>
    </xf>
    <xf numFmtId="0" fontId="0" fillId="0" borderId="0" xfId="0" applyFill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E8F5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N92"/>
  <sheetViews>
    <sheetView tabSelected="1" workbookViewId="0">
      <selection activeCell="K4" sqref="K4"/>
    </sheetView>
  </sheetViews>
  <sheetFormatPr defaultRowHeight="15" x14ac:dyDescent="0.25"/>
  <cols>
    <col min="1" max="1" width="20.85546875" customWidth="1"/>
    <col min="2" max="2" width="9.28515625" customWidth="1"/>
    <col min="3" max="3" width="10.5703125" bestFit="1" customWidth="1"/>
    <col min="4" max="4" width="11.140625" customWidth="1"/>
    <col min="5" max="5" width="12.85546875" customWidth="1"/>
    <col min="6" max="6" width="11.28515625" bestFit="1" customWidth="1"/>
    <col min="7" max="7" width="10.85546875" customWidth="1"/>
    <col min="8" max="8" width="9.7109375" customWidth="1"/>
    <col min="9" max="9" width="11.5703125" bestFit="1" customWidth="1"/>
    <col min="10" max="10" width="11.7109375" customWidth="1"/>
  </cols>
  <sheetData>
    <row r="1" spans="1:14" ht="103.5" customHeight="1" x14ac:dyDescent="0.55000000000000004">
      <c r="A1" s="22" t="s">
        <v>34</v>
      </c>
      <c r="B1" s="22"/>
      <c r="C1" s="22"/>
      <c r="D1" s="22"/>
      <c r="E1" s="22"/>
      <c r="F1" s="22"/>
      <c r="G1" s="22"/>
      <c r="H1" s="22"/>
      <c r="I1" s="22"/>
      <c r="J1" s="22"/>
    </row>
    <row r="2" spans="1:14" x14ac:dyDescent="0.25">
      <c r="A2" s="9" t="s">
        <v>18</v>
      </c>
      <c r="B2" s="15">
        <v>6.2E-2</v>
      </c>
      <c r="D2" s="20">
        <v>118500</v>
      </c>
      <c r="E2" t="s">
        <v>32</v>
      </c>
    </row>
    <row r="3" spans="1:14" x14ac:dyDescent="0.25">
      <c r="A3" s="9" t="s">
        <v>19</v>
      </c>
      <c r="B3" s="9">
        <v>1.4500000000000001E-2</v>
      </c>
      <c r="D3" s="20">
        <v>7347</v>
      </c>
      <c r="E3" t="s">
        <v>33</v>
      </c>
    </row>
    <row r="4" spans="1:14" x14ac:dyDescent="0.25">
      <c r="A4" s="9" t="s">
        <v>20</v>
      </c>
      <c r="B4" s="9">
        <v>7.2599999999999998E-2</v>
      </c>
      <c r="D4" s="20"/>
    </row>
    <row r="5" spans="1:14" x14ac:dyDescent="0.25">
      <c r="A5" s="9" t="s">
        <v>21</v>
      </c>
      <c r="B5" s="9">
        <v>7.8E-2</v>
      </c>
    </row>
    <row r="6" spans="1:14" x14ac:dyDescent="0.25">
      <c r="A6" s="9" t="s">
        <v>11</v>
      </c>
      <c r="B6" s="9">
        <v>0</v>
      </c>
    </row>
    <row r="7" spans="1:14" x14ac:dyDescent="0.25">
      <c r="A7" s="9" t="s">
        <v>10</v>
      </c>
      <c r="B7" s="10">
        <v>7098.24</v>
      </c>
    </row>
    <row r="8" spans="1:14" x14ac:dyDescent="0.25">
      <c r="A8" s="9" t="s">
        <v>9</v>
      </c>
      <c r="B8" s="10">
        <v>15168.72</v>
      </c>
    </row>
    <row r="9" spans="1:14" x14ac:dyDescent="0.25">
      <c r="A9" s="9" t="s">
        <v>26</v>
      </c>
      <c r="B9" s="10">
        <v>8574.6</v>
      </c>
    </row>
    <row r="10" spans="1:14" x14ac:dyDescent="0.25">
      <c r="A10" s="9" t="s">
        <v>27</v>
      </c>
      <c r="B10" s="10">
        <v>11133.48</v>
      </c>
    </row>
    <row r="11" spans="1:14" x14ac:dyDescent="0.25">
      <c r="A11" s="9" t="s">
        <v>5</v>
      </c>
      <c r="B11" s="9">
        <v>55</v>
      </c>
    </row>
    <row r="12" spans="1:14" x14ac:dyDescent="0.25">
      <c r="A12" s="9"/>
      <c r="B12" s="9"/>
    </row>
    <row r="13" spans="1:14" ht="32.25" customHeight="1" thickBot="1" x14ac:dyDescent="0.3">
      <c r="A13" s="7" t="s">
        <v>31</v>
      </c>
      <c r="B13" s="8" t="s">
        <v>0</v>
      </c>
      <c r="C13" s="8" t="s">
        <v>1</v>
      </c>
      <c r="D13" s="11" t="s">
        <v>18</v>
      </c>
      <c r="E13" s="8" t="s">
        <v>19</v>
      </c>
      <c r="F13" s="8" t="s">
        <v>2</v>
      </c>
      <c r="G13" s="8" t="s">
        <v>4</v>
      </c>
      <c r="H13" s="8" t="s">
        <v>5</v>
      </c>
      <c r="I13" s="8" t="s">
        <v>6</v>
      </c>
      <c r="J13" s="8" t="s">
        <v>7</v>
      </c>
    </row>
    <row r="15" spans="1:14" x14ac:dyDescent="0.25">
      <c r="A15" s="1" t="s">
        <v>8</v>
      </c>
      <c r="B15" s="3">
        <v>1</v>
      </c>
      <c r="C15" s="20">
        <v>30000</v>
      </c>
      <c r="D15" s="20">
        <f>ROUND(IF(C15&gt;=$D$2,($D$3*$B$16),(C15*$B$2)),0)</f>
        <v>1860</v>
      </c>
      <c r="E15" s="20">
        <f>ROUND(C15*B3,0)</f>
        <v>435</v>
      </c>
      <c r="F15" s="20">
        <v>0</v>
      </c>
      <c r="G15" s="20">
        <v>0</v>
      </c>
      <c r="H15" s="20">
        <v>55</v>
      </c>
      <c r="I15" s="20">
        <f>SUM(D15:H15)</f>
        <v>2350</v>
      </c>
      <c r="J15" s="20">
        <f>C15+I15</f>
        <v>32350</v>
      </c>
      <c r="K15" s="20"/>
      <c r="L15" s="20"/>
      <c r="M15" s="20"/>
      <c r="N15" s="20"/>
    </row>
    <row r="16" spans="1:14" x14ac:dyDescent="0.25">
      <c r="A16" s="1"/>
      <c r="B16" s="3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</row>
    <row r="17" spans="1:14" x14ac:dyDescent="0.25"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</row>
    <row r="18" spans="1:14" x14ac:dyDescent="0.25">
      <c r="A18" s="19" t="s">
        <v>30</v>
      </c>
      <c r="B18" s="13">
        <f>+C18/C21</f>
        <v>0.90149999999999997</v>
      </c>
      <c r="C18" s="20">
        <v>27045</v>
      </c>
      <c r="D18" s="20">
        <f t="shared" ref="D18:D71" si="0">ROUND(IF(C18&gt;=$D$2,($D$3*$B$16),(C18*$B$2)),0)</f>
        <v>1677</v>
      </c>
      <c r="E18" s="20">
        <f>ROUND(C18*$B$3,0)</f>
        <v>392</v>
      </c>
      <c r="F18" s="20">
        <f>ROUND(C18*$B$4,0)</f>
        <v>1963</v>
      </c>
      <c r="G18" s="20">
        <f>ROUND($B$10*B18,0)</f>
        <v>10037</v>
      </c>
      <c r="H18" s="20">
        <f>ROUND($B$11*B18,0)</f>
        <v>50</v>
      </c>
      <c r="I18" s="20">
        <f>SUM(D18:H18)</f>
        <v>14119</v>
      </c>
      <c r="J18" s="20">
        <f>C18+I18</f>
        <v>41164</v>
      </c>
      <c r="K18" s="20"/>
      <c r="L18" s="20"/>
      <c r="M18" s="20"/>
      <c r="N18" s="20"/>
    </row>
    <row r="19" spans="1:14" x14ac:dyDescent="0.25">
      <c r="A19" s="16"/>
      <c r="B19" s="13">
        <f>+C19/C21</f>
        <v>2.3866666666666668E-2</v>
      </c>
      <c r="C19" s="20">
        <v>716</v>
      </c>
      <c r="D19" s="20">
        <f t="shared" si="0"/>
        <v>44</v>
      </c>
      <c r="E19" s="20">
        <f t="shared" ref="E19:E20" si="1">ROUND(C19*$B$3,0)</f>
        <v>10</v>
      </c>
      <c r="F19" s="20">
        <f t="shared" ref="F19:F20" si="2">ROUND(C19*$B$4,0)</f>
        <v>52</v>
      </c>
      <c r="G19" s="20">
        <f t="shared" ref="G19:G20" si="3">ROUND($B$10*B19,0)</f>
        <v>266</v>
      </c>
      <c r="H19" s="20">
        <f t="shared" ref="H19:H20" si="4">ROUND($B$11*B19,0)</f>
        <v>1</v>
      </c>
      <c r="I19" s="20">
        <f>SUM(D19:H19)</f>
        <v>373</v>
      </c>
      <c r="J19" s="20">
        <f>C19+I19</f>
        <v>1089</v>
      </c>
      <c r="K19" s="20"/>
      <c r="L19" s="20"/>
      <c r="M19" s="20"/>
      <c r="N19" s="20"/>
    </row>
    <row r="20" spans="1:14" x14ac:dyDescent="0.25">
      <c r="A20" s="2"/>
      <c r="B20" s="13">
        <f>+C20/C21</f>
        <v>7.4633333333333329E-2</v>
      </c>
      <c r="C20" s="20">
        <v>2239</v>
      </c>
      <c r="D20" s="20">
        <f t="shared" si="0"/>
        <v>139</v>
      </c>
      <c r="E20" s="20">
        <f t="shared" si="1"/>
        <v>32</v>
      </c>
      <c r="F20" s="20">
        <f t="shared" si="2"/>
        <v>163</v>
      </c>
      <c r="G20" s="20">
        <f t="shared" si="3"/>
        <v>831</v>
      </c>
      <c r="H20" s="20">
        <f t="shared" si="4"/>
        <v>4</v>
      </c>
      <c r="I20" s="20">
        <f>SUM(D20:H20)</f>
        <v>1169</v>
      </c>
      <c r="J20" s="20">
        <f>C20+I20</f>
        <v>3408</v>
      </c>
      <c r="K20" s="20"/>
      <c r="L20" s="20"/>
      <c r="M20" s="20"/>
      <c r="N20" s="20"/>
    </row>
    <row r="21" spans="1:14" x14ac:dyDescent="0.25">
      <c r="A21" s="2"/>
      <c r="B21" s="13">
        <f t="shared" ref="B21:J21" si="5">SUM(B18:B20)</f>
        <v>1</v>
      </c>
      <c r="C21" s="20">
        <f t="shared" si="5"/>
        <v>30000</v>
      </c>
      <c r="D21" s="20">
        <f t="shared" si="0"/>
        <v>1860</v>
      </c>
      <c r="E21" s="20">
        <f t="shared" si="5"/>
        <v>434</v>
      </c>
      <c r="F21" s="20">
        <f t="shared" si="5"/>
        <v>2178</v>
      </c>
      <c r="G21" s="20">
        <f t="shared" si="5"/>
        <v>11134</v>
      </c>
      <c r="H21" s="20">
        <f t="shared" si="5"/>
        <v>55</v>
      </c>
      <c r="I21" s="20">
        <f t="shared" si="5"/>
        <v>15661</v>
      </c>
      <c r="J21" s="20">
        <f t="shared" si="5"/>
        <v>45661</v>
      </c>
      <c r="K21" s="20"/>
      <c r="L21" s="20"/>
      <c r="M21" s="20"/>
      <c r="N21" s="20"/>
    </row>
    <row r="22" spans="1:14" x14ac:dyDescent="0.25">
      <c r="A22" s="2"/>
      <c r="B22" s="13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</row>
    <row r="23" spans="1:14" s="2" customFormat="1" x14ac:dyDescent="0.25">
      <c r="B23" s="14">
        <f>+B21</f>
        <v>1</v>
      </c>
      <c r="C23" s="21">
        <f>+C21</f>
        <v>30000</v>
      </c>
      <c r="D23" s="21">
        <f t="shared" si="0"/>
        <v>1860</v>
      </c>
      <c r="E23" s="21">
        <f>ROUND(C23*$B$3,0)</f>
        <v>435</v>
      </c>
      <c r="F23" s="21">
        <f>ROUND(C23*$B$4,0)</f>
        <v>2178</v>
      </c>
      <c r="G23" s="21">
        <f>ROUND($B$10*B23,0)</f>
        <v>11133</v>
      </c>
      <c r="H23" s="21">
        <f>ROUND($B$11*B23,0)</f>
        <v>55</v>
      </c>
      <c r="I23" s="21">
        <f>SUM(D23:H23)</f>
        <v>15661</v>
      </c>
      <c r="J23" s="21">
        <f>C23+I23</f>
        <v>45661</v>
      </c>
      <c r="K23" s="21"/>
      <c r="L23" s="21"/>
      <c r="M23" s="21"/>
      <c r="N23" s="21"/>
    </row>
    <row r="24" spans="1:14" x14ac:dyDescent="0.25"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</row>
    <row r="25" spans="1:14" x14ac:dyDescent="0.25"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</row>
    <row r="26" spans="1:14" x14ac:dyDescent="0.25">
      <c r="A26" s="19" t="s">
        <v>12</v>
      </c>
      <c r="B26" s="13">
        <f>+C26/C29</f>
        <v>0.90149999999999997</v>
      </c>
      <c r="C26" s="20">
        <v>27045</v>
      </c>
      <c r="D26" s="20">
        <f t="shared" si="0"/>
        <v>1677</v>
      </c>
      <c r="E26" s="20">
        <f>ROUND(C26*$B$3,0)</f>
        <v>392</v>
      </c>
      <c r="F26" s="20">
        <f>ROUND(C26*$B$4,0)</f>
        <v>1963</v>
      </c>
      <c r="G26" s="20">
        <f>ROUND($B$6*B26,0)</f>
        <v>0</v>
      </c>
      <c r="H26" s="20">
        <f>ROUND($B$11*B26,0)</f>
        <v>50</v>
      </c>
      <c r="I26" s="20">
        <f>SUM(D26:H26)</f>
        <v>4082</v>
      </c>
      <c r="J26" s="20">
        <f>C26+I26</f>
        <v>31127</v>
      </c>
      <c r="K26" s="20"/>
      <c r="L26" s="20"/>
      <c r="M26" s="20"/>
      <c r="N26" s="20"/>
    </row>
    <row r="27" spans="1:14" x14ac:dyDescent="0.25">
      <c r="A27" s="16"/>
      <c r="B27" s="13">
        <f>+C27/C29</f>
        <v>2.3866666666666668E-2</v>
      </c>
      <c r="C27" s="20">
        <v>716</v>
      </c>
      <c r="D27" s="20">
        <f t="shared" si="0"/>
        <v>44</v>
      </c>
      <c r="E27" s="20">
        <f t="shared" ref="E27:E28" si="6">ROUND(C27*$B$3,0)</f>
        <v>10</v>
      </c>
      <c r="F27" s="20">
        <f t="shared" ref="F27:F31" si="7">ROUND(C27*$B$4,0)</f>
        <v>52</v>
      </c>
      <c r="G27" s="20">
        <f t="shared" ref="G27:G31" si="8">ROUND($B$6*B27,0)</f>
        <v>0</v>
      </c>
      <c r="H27" s="20">
        <f t="shared" ref="H27:H31" si="9">ROUND($B$11*B27,0)</f>
        <v>1</v>
      </c>
      <c r="I27" s="20">
        <f>SUM(D27:H27)</f>
        <v>107</v>
      </c>
      <c r="J27" s="20">
        <f>C27+I27</f>
        <v>823</v>
      </c>
      <c r="K27" s="20"/>
      <c r="L27" s="20"/>
      <c r="M27" s="20"/>
      <c r="N27" s="20"/>
    </row>
    <row r="28" spans="1:14" x14ac:dyDescent="0.25">
      <c r="A28" s="2"/>
      <c r="B28" s="13">
        <f>+C28/C29</f>
        <v>7.4633333333333329E-2</v>
      </c>
      <c r="C28" s="20">
        <v>2239</v>
      </c>
      <c r="D28" s="20">
        <f t="shared" si="0"/>
        <v>139</v>
      </c>
      <c r="E28" s="20">
        <f t="shared" si="6"/>
        <v>32</v>
      </c>
      <c r="F28" s="20">
        <f t="shared" si="7"/>
        <v>163</v>
      </c>
      <c r="G28" s="20">
        <f t="shared" si="8"/>
        <v>0</v>
      </c>
      <c r="H28" s="20">
        <f t="shared" si="9"/>
        <v>4</v>
      </c>
      <c r="I28" s="20">
        <f>SUM(D28:H28)</f>
        <v>338</v>
      </c>
      <c r="J28" s="20">
        <f>C28+I28</f>
        <v>2577</v>
      </c>
      <c r="K28" s="20"/>
      <c r="L28" s="20"/>
      <c r="M28" s="20"/>
      <c r="N28" s="20"/>
    </row>
    <row r="29" spans="1:14" x14ac:dyDescent="0.25">
      <c r="A29" s="2"/>
      <c r="B29" s="13">
        <f t="shared" ref="B29:J29" si="10">SUM(B26:B28)</f>
        <v>1</v>
      </c>
      <c r="C29" s="20">
        <f t="shared" si="10"/>
        <v>30000</v>
      </c>
      <c r="D29" s="20">
        <f t="shared" si="0"/>
        <v>1860</v>
      </c>
      <c r="E29" s="20">
        <f t="shared" si="10"/>
        <v>434</v>
      </c>
      <c r="F29" s="20">
        <f t="shared" si="10"/>
        <v>2178</v>
      </c>
      <c r="G29" s="20">
        <f t="shared" si="10"/>
        <v>0</v>
      </c>
      <c r="H29" s="20">
        <f t="shared" si="10"/>
        <v>55</v>
      </c>
      <c r="I29" s="20">
        <f t="shared" si="10"/>
        <v>4527</v>
      </c>
      <c r="J29" s="20">
        <f t="shared" si="10"/>
        <v>34527</v>
      </c>
      <c r="K29" s="20"/>
      <c r="L29" s="20"/>
      <c r="M29" s="20"/>
      <c r="N29" s="20"/>
    </row>
    <row r="30" spans="1:14" x14ac:dyDescent="0.25">
      <c r="A30" s="2"/>
      <c r="B30" s="13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spans="1:14" s="2" customFormat="1" x14ac:dyDescent="0.25">
      <c r="B31" s="14">
        <f>+B29</f>
        <v>1</v>
      </c>
      <c r="C31" s="21">
        <f>+C29</f>
        <v>30000</v>
      </c>
      <c r="D31" s="21">
        <f t="shared" si="0"/>
        <v>1860</v>
      </c>
      <c r="E31" s="21">
        <f>ROUND(C31*$B$3,0)</f>
        <v>435</v>
      </c>
      <c r="F31" s="21">
        <f t="shared" si="7"/>
        <v>2178</v>
      </c>
      <c r="G31" s="21">
        <f t="shared" si="8"/>
        <v>0</v>
      </c>
      <c r="H31" s="21">
        <f t="shared" si="9"/>
        <v>55</v>
      </c>
      <c r="I31" s="21">
        <f>SUM(D31:H31)</f>
        <v>4528</v>
      </c>
      <c r="J31" s="21">
        <f>C31+I31</f>
        <v>34528</v>
      </c>
      <c r="K31" s="21"/>
      <c r="L31" s="21"/>
      <c r="M31" s="21"/>
      <c r="N31" s="21"/>
    </row>
    <row r="32" spans="1:14" x14ac:dyDescent="0.25">
      <c r="A32" s="2"/>
      <c r="B32" s="13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1:14" x14ac:dyDescent="0.25">
      <c r="A33" s="2"/>
      <c r="B33" s="13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1:14" x14ac:dyDescent="0.25">
      <c r="A34" s="19" t="s">
        <v>13</v>
      </c>
      <c r="B34" s="13">
        <f>+C34/C37</f>
        <v>0.90149999999999997</v>
      </c>
      <c r="C34" s="20">
        <v>27045</v>
      </c>
      <c r="D34" s="20">
        <f t="shared" si="0"/>
        <v>1677</v>
      </c>
      <c r="E34" s="20">
        <f>ROUND(C34*$B$3,0)</f>
        <v>392</v>
      </c>
      <c r="F34" s="20">
        <f>ROUND(C34*$B$4,0)</f>
        <v>1963</v>
      </c>
      <c r="G34" s="20">
        <f>ROUND($B$7*B34,0)</f>
        <v>6399</v>
      </c>
      <c r="H34" s="20">
        <f>ROUND($B$11*B34,0)</f>
        <v>50</v>
      </c>
      <c r="I34" s="20">
        <f>SUM(D34:H34)</f>
        <v>10481</v>
      </c>
      <c r="J34" s="20">
        <f>C34+I34</f>
        <v>37526</v>
      </c>
      <c r="K34" s="20"/>
      <c r="L34" s="20"/>
      <c r="M34" s="20"/>
      <c r="N34" s="20"/>
    </row>
    <row r="35" spans="1:14" x14ac:dyDescent="0.25">
      <c r="A35" s="16"/>
      <c r="B35" s="13">
        <f>+C35/C37</f>
        <v>2.3866666666666668E-2</v>
      </c>
      <c r="C35" s="20">
        <v>716</v>
      </c>
      <c r="D35" s="20">
        <f t="shared" si="0"/>
        <v>44</v>
      </c>
      <c r="E35" s="20">
        <f t="shared" ref="E35:E71" si="11">ROUND(C35*$B$3,0)</f>
        <v>10</v>
      </c>
      <c r="F35" s="20">
        <f t="shared" ref="F35:F47" si="12">ROUND(C35*$B$4,0)</f>
        <v>52</v>
      </c>
      <c r="G35" s="20">
        <f t="shared" ref="G35:G63" si="13">ROUND($B$7*B35,0)</f>
        <v>169</v>
      </c>
      <c r="H35" s="20">
        <f t="shared" ref="H35:H71" si="14">ROUND($B$11*B35,0)</f>
        <v>1</v>
      </c>
      <c r="I35" s="20">
        <f>SUM(D35:H35)</f>
        <v>276</v>
      </c>
      <c r="J35" s="20">
        <f>C35+I35</f>
        <v>992</v>
      </c>
      <c r="K35" s="20"/>
      <c r="L35" s="20"/>
      <c r="M35" s="20"/>
      <c r="N35" s="20"/>
    </row>
    <row r="36" spans="1:14" x14ac:dyDescent="0.25">
      <c r="A36" s="2"/>
      <c r="B36" s="13">
        <f>+C36/C37</f>
        <v>7.4633333333333329E-2</v>
      </c>
      <c r="C36" s="20">
        <v>2239</v>
      </c>
      <c r="D36" s="20">
        <f t="shared" si="0"/>
        <v>139</v>
      </c>
      <c r="E36" s="20">
        <f t="shared" si="11"/>
        <v>32</v>
      </c>
      <c r="F36" s="20">
        <f t="shared" si="12"/>
        <v>163</v>
      </c>
      <c r="G36" s="20">
        <f t="shared" si="13"/>
        <v>530</v>
      </c>
      <c r="H36" s="20">
        <f t="shared" si="14"/>
        <v>4</v>
      </c>
      <c r="I36" s="20">
        <f>SUM(D36:H36)</f>
        <v>868</v>
      </c>
      <c r="J36" s="20">
        <f>C36+I36</f>
        <v>3107</v>
      </c>
      <c r="K36" s="20"/>
      <c r="L36" s="20"/>
      <c r="M36" s="20"/>
      <c r="N36" s="20"/>
    </row>
    <row r="37" spans="1:14" x14ac:dyDescent="0.25">
      <c r="A37" s="2"/>
      <c r="B37" s="13">
        <f>SUM(B34:B36)</f>
        <v>1</v>
      </c>
      <c r="C37" s="20">
        <f>SUM(C34:C36)</f>
        <v>30000</v>
      </c>
      <c r="D37" s="20">
        <f t="shared" si="0"/>
        <v>1860</v>
      </c>
      <c r="E37" s="20">
        <f t="shared" ref="E37:H37" si="15">SUM(E34:E36)</f>
        <v>434</v>
      </c>
      <c r="F37" s="20">
        <f t="shared" si="15"/>
        <v>2178</v>
      </c>
      <c r="G37" s="20">
        <f t="shared" si="15"/>
        <v>7098</v>
      </c>
      <c r="H37" s="20">
        <f t="shared" si="15"/>
        <v>55</v>
      </c>
      <c r="I37" s="20">
        <f t="shared" ref="I37:J37" si="16">SUM(I34:I36)</f>
        <v>11625</v>
      </c>
      <c r="J37" s="20">
        <f t="shared" si="16"/>
        <v>41625</v>
      </c>
      <c r="K37" s="20"/>
      <c r="L37" s="20"/>
      <c r="M37" s="20"/>
      <c r="N37" s="20"/>
    </row>
    <row r="38" spans="1:14" x14ac:dyDescent="0.25">
      <c r="A38" s="2"/>
      <c r="B38" s="13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</row>
    <row r="39" spans="1:14" s="2" customFormat="1" x14ac:dyDescent="0.25">
      <c r="B39" s="14">
        <f>+B37</f>
        <v>1</v>
      </c>
      <c r="C39" s="21">
        <f>+C37</f>
        <v>30000</v>
      </c>
      <c r="D39" s="21">
        <f t="shared" si="0"/>
        <v>1860</v>
      </c>
      <c r="E39" s="21">
        <f t="shared" si="11"/>
        <v>435</v>
      </c>
      <c r="F39" s="21">
        <f t="shared" si="12"/>
        <v>2178</v>
      </c>
      <c r="G39" s="21">
        <f t="shared" si="13"/>
        <v>7098</v>
      </c>
      <c r="H39" s="21">
        <f t="shared" si="14"/>
        <v>55</v>
      </c>
      <c r="I39" s="21">
        <f>SUM(D39:H39)</f>
        <v>11626</v>
      </c>
      <c r="J39" s="21">
        <f>C39+I39</f>
        <v>41626</v>
      </c>
      <c r="K39" s="21"/>
      <c r="L39" s="21"/>
      <c r="M39" s="21"/>
      <c r="N39" s="21"/>
    </row>
    <row r="40" spans="1:14" x14ac:dyDescent="0.25">
      <c r="A40" s="2"/>
      <c r="B40" s="13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x14ac:dyDescent="0.25">
      <c r="A41" s="2"/>
      <c r="B41" s="13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</row>
    <row r="42" spans="1:14" x14ac:dyDescent="0.25">
      <c r="A42" s="19" t="s">
        <v>14</v>
      </c>
      <c r="B42" s="13">
        <f>+C42/C45</f>
        <v>0.90149999999999997</v>
      </c>
      <c r="C42" s="20">
        <v>27045</v>
      </c>
      <c r="D42" s="20">
        <f t="shared" si="0"/>
        <v>1677</v>
      </c>
      <c r="E42" s="20">
        <f t="shared" si="11"/>
        <v>392</v>
      </c>
      <c r="F42" s="20">
        <f t="shared" si="12"/>
        <v>1963</v>
      </c>
      <c r="G42" s="20">
        <f>ROUND($B$8*B42,0)</f>
        <v>13675</v>
      </c>
      <c r="H42" s="20">
        <f t="shared" si="14"/>
        <v>50</v>
      </c>
      <c r="I42" s="20">
        <f>SUM(D42:H42)</f>
        <v>17757</v>
      </c>
      <c r="J42" s="20">
        <f>C42+I42</f>
        <v>44802</v>
      </c>
      <c r="K42" s="20"/>
      <c r="L42" s="20"/>
      <c r="M42" s="20"/>
      <c r="N42" s="20"/>
    </row>
    <row r="43" spans="1:14" x14ac:dyDescent="0.25">
      <c r="A43" s="16"/>
      <c r="B43" s="13">
        <f>+C43/C45</f>
        <v>2.3866666666666668E-2</v>
      </c>
      <c r="C43" s="20">
        <v>716</v>
      </c>
      <c r="D43" s="20">
        <f t="shared" si="0"/>
        <v>44</v>
      </c>
      <c r="E43" s="20">
        <f t="shared" si="11"/>
        <v>10</v>
      </c>
      <c r="F43" s="20">
        <f t="shared" si="12"/>
        <v>52</v>
      </c>
      <c r="G43" s="20">
        <f t="shared" ref="G43:G44" si="17">ROUND($B$8*B43,0)</f>
        <v>362</v>
      </c>
      <c r="H43" s="20">
        <f t="shared" si="14"/>
        <v>1</v>
      </c>
      <c r="I43" s="20">
        <f>SUM(D43:H43)</f>
        <v>469</v>
      </c>
      <c r="J43" s="20">
        <f>C43+I43</f>
        <v>1185</v>
      </c>
      <c r="K43" s="20"/>
      <c r="L43" s="20"/>
      <c r="M43" s="20"/>
      <c r="N43" s="20"/>
    </row>
    <row r="44" spans="1:14" x14ac:dyDescent="0.25">
      <c r="A44" s="2"/>
      <c r="B44" s="13">
        <f>+C44/C45</f>
        <v>7.4633333333333329E-2</v>
      </c>
      <c r="C44" s="20">
        <v>2239</v>
      </c>
      <c r="D44" s="20">
        <f t="shared" si="0"/>
        <v>139</v>
      </c>
      <c r="E44" s="20">
        <f t="shared" si="11"/>
        <v>32</v>
      </c>
      <c r="F44" s="20">
        <f t="shared" si="12"/>
        <v>163</v>
      </c>
      <c r="G44" s="20">
        <f t="shared" si="17"/>
        <v>1132</v>
      </c>
      <c r="H44" s="20">
        <f t="shared" si="14"/>
        <v>4</v>
      </c>
      <c r="I44" s="20">
        <f>SUM(D44:H44)</f>
        <v>1470</v>
      </c>
      <c r="J44" s="20">
        <f>C44+I44</f>
        <v>3709</v>
      </c>
      <c r="K44" s="20"/>
      <c r="L44" s="20"/>
      <c r="M44" s="20"/>
      <c r="N44" s="20"/>
    </row>
    <row r="45" spans="1:14" x14ac:dyDescent="0.25">
      <c r="A45" s="2"/>
      <c r="B45" s="13">
        <f>SUM(B42:B44)</f>
        <v>1</v>
      </c>
      <c r="C45" s="20">
        <f>SUM(C42:C44)</f>
        <v>30000</v>
      </c>
      <c r="D45" s="20">
        <f t="shared" si="0"/>
        <v>1860</v>
      </c>
      <c r="E45" s="20">
        <f t="shared" ref="E45:H45" si="18">SUM(E42:E44)</f>
        <v>434</v>
      </c>
      <c r="F45" s="20">
        <f t="shared" si="18"/>
        <v>2178</v>
      </c>
      <c r="G45" s="20">
        <f t="shared" si="18"/>
        <v>15169</v>
      </c>
      <c r="H45" s="20">
        <f t="shared" si="18"/>
        <v>55</v>
      </c>
      <c r="I45" s="20">
        <f t="shared" ref="I45" si="19">SUM(I42:I44)</f>
        <v>19696</v>
      </c>
      <c r="J45" s="20">
        <f t="shared" ref="J45" si="20">SUM(J42:J44)</f>
        <v>49696</v>
      </c>
      <c r="K45" s="20"/>
      <c r="L45" s="20"/>
      <c r="M45" s="20"/>
      <c r="N45" s="20"/>
    </row>
    <row r="46" spans="1:14" x14ac:dyDescent="0.25">
      <c r="A46" s="2"/>
      <c r="B46" s="13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</row>
    <row r="47" spans="1:14" s="2" customFormat="1" x14ac:dyDescent="0.25">
      <c r="B47" s="14">
        <f>+B45</f>
        <v>1</v>
      </c>
      <c r="C47" s="21">
        <f>+C45</f>
        <v>30000</v>
      </c>
      <c r="D47" s="21">
        <f t="shared" si="0"/>
        <v>1860</v>
      </c>
      <c r="E47" s="21">
        <f t="shared" si="11"/>
        <v>435</v>
      </c>
      <c r="F47" s="21">
        <f t="shared" si="12"/>
        <v>2178</v>
      </c>
      <c r="G47" s="21">
        <f>ROUND($B$8*B47,0)</f>
        <v>15169</v>
      </c>
      <c r="H47" s="21">
        <f t="shared" si="14"/>
        <v>55</v>
      </c>
      <c r="I47" s="21">
        <f>SUM(D47:H47)</f>
        <v>19697</v>
      </c>
      <c r="J47" s="21">
        <f>C47+I47</f>
        <v>49697</v>
      </c>
      <c r="K47" s="21"/>
      <c r="L47" s="21"/>
      <c r="M47" s="21"/>
      <c r="N47" s="21"/>
    </row>
    <row r="48" spans="1:14" x14ac:dyDescent="0.25">
      <c r="A48" s="2"/>
      <c r="B48" s="13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</row>
    <row r="49" spans="1:14" x14ac:dyDescent="0.25">
      <c r="A49" s="2"/>
      <c r="B49" s="13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</row>
    <row r="50" spans="1:14" x14ac:dyDescent="0.25">
      <c r="A50" s="18" t="s">
        <v>15</v>
      </c>
      <c r="B50" s="13">
        <f>+C50/C53</f>
        <v>0.90149999999999997</v>
      </c>
      <c r="C50" s="20">
        <v>27045</v>
      </c>
      <c r="D50" s="20">
        <f t="shared" si="0"/>
        <v>1677</v>
      </c>
      <c r="E50" s="20">
        <f t="shared" si="11"/>
        <v>392</v>
      </c>
      <c r="F50" s="20">
        <f>ROUND(C50*$B$5,0)</f>
        <v>2110</v>
      </c>
      <c r="G50" s="20">
        <f>ROUND($B$6*B50,0)</f>
        <v>0</v>
      </c>
      <c r="H50" s="20">
        <f t="shared" si="14"/>
        <v>50</v>
      </c>
      <c r="I50" s="20">
        <f>SUM(D50:H50)</f>
        <v>4229</v>
      </c>
      <c r="J50" s="20">
        <f>C50+I50</f>
        <v>31274</v>
      </c>
      <c r="K50" s="20"/>
      <c r="L50" s="20"/>
      <c r="M50" s="20"/>
      <c r="N50" s="20"/>
    </row>
    <row r="51" spans="1:14" x14ac:dyDescent="0.25">
      <c r="A51" s="16"/>
      <c r="B51" s="13">
        <f>+C51/C53</f>
        <v>2.3866666666666668E-2</v>
      </c>
      <c r="C51" s="20">
        <v>716</v>
      </c>
      <c r="D51" s="20">
        <f t="shared" si="0"/>
        <v>44</v>
      </c>
      <c r="E51" s="20">
        <f t="shared" si="11"/>
        <v>10</v>
      </c>
      <c r="F51" s="20">
        <f t="shared" ref="F51:F52" si="21">ROUND(C51*$B$5,0)</f>
        <v>56</v>
      </c>
      <c r="G51" s="20">
        <f t="shared" ref="G51:G52" si="22">ROUND($B$6*B51,0)</f>
        <v>0</v>
      </c>
      <c r="H51" s="20">
        <f t="shared" si="14"/>
        <v>1</v>
      </c>
      <c r="I51" s="20">
        <f>SUM(D51:H51)</f>
        <v>111</v>
      </c>
      <c r="J51" s="20">
        <f>C51+I51</f>
        <v>827</v>
      </c>
      <c r="K51" s="20"/>
      <c r="L51" s="20"/>
      <c r="M51" s="20"/>
      <c r="N51" s="20"/>
    </row>
    <row r="52" spans="1:14" x14ac:dyDescent="0.25">
      <c r="A52" s="2"/>
      <c r="B52" s="13">
        <f>+C52/C53</f>
        <v>7.4633333333333329E-2</v>
      </c>
      <c r="C52" s="20">
        <v>2239</v>
      </c>
      <c r="D52" s="20">
        <f t="shared" si="0"/>
        <v>139</v>
      </c>
      <c r="E52" s="20">
        <f t="shared" si="11"/>
        <v>32</v>
      </c>
      <c r="F52" s="20">
        <f t="shared" si="21"/>
        <v>175</v>
      </c>
      <c r="G52" s="20">
        <f t="shared" si="22"/>
        <v>0</v>
      </c>
      <c r="H52" s="20">
        <f t="shared" si="14"/>
        <v>4</v>
      </c>
      <c r="I52" s="20">
        <f>SUM(D52:H52)</f>
        <v>350</v>
      </c>
      <c r="J52" s="20">
        <f>C52+I52</f>
        <v>2589</v>
      </c>
      <c r="K52" s="20"/>
      <c r="L52" s="20"/>
      <c r="M52" s="20"/>
      <c r="N52" s="20"/>
    </row>
    <row r="53" spans="1:14" x14ac:dyDescent="0.25">
      <c r="A53" s="2"/>
      <c r="B53" s="13">
        <f t="shared" ref="B53:J53" si="23">SUM(B50:B52)</f>
        <v>1</v>
      </c>
      <c r="C53" s="20">
        <f t="shared" si="23"/>
        <v>30000</v>
      </c>
      <c r="D53" s="20">
        <f t="shared" si="0"/>
        <v>1860</v>
      </c>
      <c r="E53" s="20">
        <f t="shared" si="23"/>
        <v>434</v>
      </c>
      <c r="F53" s="20">
        <f t="shared" si="23"/>
        <v>2341</v>
      </c>
      <c r="G53" s="20">
        <f t="shared" si="23"/>
        <v>0</v>
      </c>
      <c r="H53" s="20">
        <f t="shared" si="23"/>
        <v>55</v>
      </c>
      <c r="I53" s="20">
        <f t="shared" si="23"/>
        <v>4690</v>
      </c>
      <c r="J53" s="20">
        <f t="shared" si="23"/>
        <v>34690</v>
      </c>
      <c r="K53" s="20"/>
      <c r="L53" s="20"/>
      <c r="M53" s="20"/>
      <c r="N53" s="20"/>
    </row>
    <row r="54" spans="1:14" x14ac:dyDescent="0.25">
      <c r="A54" s="2"/>
      <c r="B54" s="13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</row>
    <row r="55" spans="1:14" s="2" customFormat="1" x14ac:dyDescent="0.25">
      <c r="B55" s="14">
        <f>+B53</f>
        <v>1</v>
      </c>
      <c r="C55" s="21">
        <f>+C53</f>
        <v>30000</v>
      </c>
      <c r="D55" s="21">
        <f t="shared" si="0"/>
        <v>1860</v>
      </c>
      <c r="E55" s="21">
        <f t="shared" si="11"/>
        <v>435</v>
      </c>
      <c r="F55" s="21">
        <f>ROUND(C55*$B$5,0)</f>
        <v>2340</v>
      </c>
      <c r="G55" s="21">
        <f>ROUND($B$6*B55,0)</f>
        <v>0</v>
      </c>
      <c r="H55" s="21">
        <f t="shared" si="14"/>
        <v>55</v>
      </c>
      <c r="I55" s="21">
        <f>SUM(D55:H55)</f>
        <v>4690</v>
      </c>
      <c r="J55" s="21">
        <f>C55+I55</f>
        <v>34690</v>
      </c>
      <c r="K55" s="21"/>
      <c r="L55" s="21"/>
      <c r="M55" s="21"/>
      <c r="N55" s="21"/>
    </row>
    <row r="56" spans="1:14" x14ac:dyDescent="0.25">
      <c r="A56" s="2"/>
      <c r="B56" s="13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</row>
    <row r="57" spans="1:14" x14ac:dyDescent="0.25">
      <c r="A57" s="2"/>
      <c r="B57" s="13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</row>
    <row r="58" spans="1:14" x14ac:dyDescent="0.25">
      <c r="A58" s="18" t="s">
        <v>16</v>
      </c>
      <c r="B58" s="13">
        <f>+C58/C61</f>
        <v>0.90149999999999997</v>
      </c>
      <c r="C58" s="20">
        <v>27045</v>
      </c>
      <c r="D58" s="20">
        <f t="shared" si="0"/>
        <v>1677</v>
      </c>
      <c r="E58" s="20">
        <f t="shared" si="11"/>
        <v>392</v>
      </c>
      <c r="F58" s="20">
        <f>ROUND(C58*$B$5,0)</f>
        <v>2110</v>
      </c>
      <c r="G58" s="20">
        <f t="shared" si="13"/>
        <v>6399</v>
      </c>
      <c r="H58" s="20">
        <f t="shared" si="14"/>
        <v>50</v>
      </c>
      <c r="I58" s="20">
        <f>SUM(D58:H58)</f>
        <v>10628</v>
      </c>
      <c r="J58" s="20">
        <f>C58+I58</f>
        <v>37673</v>
      </c>
      <c r="K58" s="20"/>
      <c r="L58" s="20"/>
      <c r="M58" s="20"/>
      <c r="N58" s="20"/>
    </row>
    <row r="59" spans="1:14" x14ac:dyDescent="0.25">
      <c r="A59" s="16"/>
      <c r="B59" s="13">
        <f>+C59/C61</f>
        <v>2.3866666666666668E-2</v>
      </c>
      <c r="C59" s="20">
        <v>716</v>
      </c>
      <c r="D59" s="20">
        <f t="shared" si="0"/>
        <v>44</v>
      </c>
      <c r="E59" s="20">
        <f t="shared" si="11"/>
        <v>10</v>
      </c>
      <c r="F59" s="20">
        <f t="shared" ref="F59:F60" si="24">ROUND(C59*$B$5,0)</f>
        <v>56</v>
      </c>
      <c r="G59" s="20">
        <f t="shared" si="13"/>
        <v>169</v>
      </c>
      <c r="H59" s="20">
        <f t="shared" si="14"/>
        <v>1</v>
      </c>
      <c r="I59" s="20">
        <f>SUM(D59:H59)</f>
        <v>280</v>
      </c>
      <c r="J59" s="20">
        <f>C59+I59</f>
        <v>996</v>
      </c>
      <c r="K59" s="20"/>
      <c r="L59" s="20"/>
      <c r="M59" s="20"/>
      <c r="N59" s="20"/>
    </row>
    <row r="60" spans="1:14" x14ac:dyDescent="0.25">
      <c r="A60" s="2"/>
      <c r="B60" s="13">
        <f>+C60/C61</f>
        <v>7.4633333333333329E-2</v>
      </c>
      <c r="C60" s="20">
        <v>2239</v>
      </c>
      <c r="D60" s="20">
        <f t="shared" si="0"/>
        <v>139</v>
      </c>
      <c r="E60" s="20">
        <f t="shared" si="11"/>
        <v>32</v>
      </c>
      <c r="F60" s="20">
        <f t="shared" si="24"/>
        <v>175</v>
      </c>
      <c r="G60" s="20">
        <f t="shared" si="13"/>
        <v>530</v>
      </c>
      <c r="H60" s="20">
        <f t="shared" si="14"/>
        <v>4</v>
      </c>
      <c r="I60" s="20">
        <f>SUM(D60:H60)</f>
        <v>880</v>
      </c>
      <c r="J60" s="20">
        <f>C60+I60</f>
        <v>3119</v>
      </c>
      <c r="K60" s="20"/>
      <c r="L60" s="20"/>
      <c r="M60" s="20"/>
      <c r="N60" s="20"/>
    </row>
    <row r="61" spans="1:14" x14ac:dyDescent="0.25">
      <c r="A61" s="2"/>
      <c r="B61" s="13">
        <f>SUM(B58:B60)</f>
        <v>1</v>
      </c>
      <c r="C61" s="20">
        <f>SUM(C58:C60)</f>
        <v>30000</v>
      </c>
      <c r="D61" s="20">
        <f t="shared" si="0"/>
        <v>1860</v>
      </c>
      <c r="E61" s="20">
        <f t="shared" ref="E61:H61" si="25">SUM(E58:E60)</f>
        <v>434</v>
      </c>
      <c r="F61" s="20">
        <f t="shared" si="25"/>
        <v>2341</v>
      </c>
      <c r="G61" s="20">
        <f t="shared" si="25"/>
        <v>7098</v>
      </c>
      <c r="H61" s="20">
        <f t="shared" si="25"/>
        <v>55</v>
      </c>
      <c r="I61" s="20">
        <f t="shared" ref="I61" si="26">SUM(I58:I60)</f>
        <v>11788</v>
      </c>
      <c r="J61" s="20">
        <f t="shared" ref="J61" si="27">SUM(J58:J60)</f>
        <v>41788</v>
      </c>
      <c r="K61" s="20"/>
      <c r="L61" s="20"/>
      <c r="M61" s="20"/>
      <c r="N61" s="20"/>
    </row>
    <row r="62" spans="1:14" x14ac:dyDescent="0.25">
      <c r="A62" s="2"/>
      <c r="B62" s="13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</row>
    <row r="63" spans="1:14" s="2" customFormat="1" x14ac:dyDescent="0.25">
      <c r="B63" s="14">
        <f>+B61</f>
        <v>1</v>
      </c>
      <c r="C63" s="21">
        <f>+C61</f>
        <v>30000</v>
      </c>
      <c r="D63" s="21">
        <f t="shared" si="0"/>
        <v>1860</v>
      </c>
      <c r="E63" s="21">
        <f t="shared" si="11"/>
        <v>435</v>
      </c>
      <c r="F63" s="21">
        <f>ROUND(C63*$B$5,0)</f>
        <v>2340</v>
      </c>
      <c r="G63" s="21">
        <f t="shared" si="13"/>
        <v>7098</v>
      </c>
      <c r="H63" s="21">
        <f t="shared" si="14"/>
        <v>55</v>
      </c>
      <c r="I63" s="21">
        <f>SUM(D63:H63)</f>
        <v>11788</v>
      </c>
      <c r="J63" s="21">
        <f>C63+I63</f>
        <v>41788</v>
      </c>
      <c r="K63" s="21"/>
      <c r="L63" s="21"/>
      <c r="M63" s="21"/>
      <c r="N63" s="21"/>
    </row>
    <row r="64" spans="1:14" x14ac:dyDescent="0.25">
      <c r="A64" s="2"/>
      <c r="B64" s="13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</row>
    <row r="65" spans="1:14" x14ac:dyDescent="0.25">
      <c r="A65" s="2"/>
      <c r="B65" s="13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</row>
    <row r="66" spans="1:14" x14ac:dyDescent="0.25">
      <c r="A66" s="18" t="s">
        <v>17</v>
      </c>
      <c r="B66" s="13">
        <f>+C66/C69</f>
        <v>0.90149999999999997</v>
      </c>
      <c r="C66" s="20">
        <v>27045</v>
      </c>
      <c r="D66" s="20">
        <f t="shared" si="0"/>
        <v>1677</v>
      </c>
      <c r="E66" s="20">
        <f t="shared" si="11"/>
        <v>392</v>
      </c>
      <c r="F66" s="20">
        <f>ROUND(C66*$B$5,0)</f>
        <v>2110</v>
      </c>
      <c r="G66" s="20">
        <f>ROUND($B$8*B66,0)</f>
        <v>13675</v>
      </c>
      <c r="H66" s="20">
        <f t="shared" si="14"/>
        <v>50</v>
      </c>
      <c r="I66" s="20">
        <f>SUM(D66:H66)</f>
        <v>17904</v>
      </c>
      <c r="J66" s="20">
        <f>C66+I66</f>
        <v>44949</v>
      </c>
      <c r="K66" s="20"/>
      <c r="L66" s="20"/>
      <c r="M66" s="20"/>
      <c r="N66" s="20"/>
    </row>
    <row r="67" spans="1:14" x14ac:dyDescent="0.25">
      <c r="A67" s="16"/>
      <c r="B67" s="13">
        <f>+C67/C69</f>
        <v>2.3866666666666668E-2</v>
      </c>
      <c r="C67" s="20">
        <v>716</v>
      </c>
      <c r="D67" s="20">
        <f t="shared" si="0"/>
        <v>44</v>
      </c>
      <c r="E67" s="20">
        <f t="shared" si="11"/>
        <v>10</v>
      </c>
      <c r="F67" s="20">
        <f t="shared" ref="F67:F68" si="28">ROUND(C67*$B$5,0)</f>
        <v>56</v>
      </c>
      <c r="G67" s="20">
        <f t="shared" ref="G67:G68" si="29">ROUND($B$8*B67,0)</f>
        <v>362</v>
      </c>
      <c r="H67" s="20">
        <f t="shared" si="14"/>
        <v>1</v>
      </c>
      <c r="I67" s="20">
        <f>SUM(D67:H67)</f>
        <v>473</v>
      </c>
      <c r="J67" s="20">
        <f>C67+I67</f>
        <v>1189</v>
      </c>
      <c r="K67" s="20"/>
      <c r="L67" s="20"/>
      <c r="M67" s="20"/>
      <c r="N67" s="20"/>
    </row>
    <row r="68" spans="1:14" x14ac:dyDescent="0.25">
      <c r="A68" s="2"/>
      <c r="B68" s="13">
        <f>+C68/C69</f>
        <v>7.4633333333333329E-2</v>
      </c>
      <c r="C68" s="20">
        <v>2239</v>
      </c>
      <c r="D68" s="20">
        <f t="shared" si="0"/>
        <v>139</v>
      </c>
      <c r="E68" s="20">
        <f t="shared" si="11"/>
        <v>32</v>
      </c>
      <c r="F68" s="20">
        <f t="shared" si="28"/>
        <v>175</v>
      </c>
      <c r="G68" s="20">
        <f t="shared" si="29"/>
        <v>1132</v>
      </c>
      <c r="H68" s="20">
        <f t="shared" si="14"/>
        <v>4</v>
      </c>
      <c r="I68" s="20">
        <f>SUM(D68:H68)</f>
        <v>1482</v>
      </c>
      <c r="J68" s="20">
        <f>C68+I68</f>
        <v>3721</v>
      </c>
      <c r="K68" s="20"/>
      <c r="L68" s="20"/>
      <c r="M68" s="20"/>
      <c r="N68" s="20"/>
    </row>
    <row r="69" spans="1:14" x14ac:dyDescent="0.25">
      <c r="A69" s="2"/>
      <c r="B69" s="13">
        <f>SUM(B66:B68)</f>
        <v>1</v>
      </c>
      <c r="C69" s="20">
        <f>SUM(C66:C68)</f>
        <v>30000</v>
      </c>
      <c r="D69" s="20">
        <f t="shared" si="0"/>
        <v>1860</v>
      </c>
      <c r="E69" s="20">
        <f t="shared" ref="E69:H69" si="30">SUM(E66:E68)</f>
        <v>434</v>
      </c>
      <c r="F69" s="20">
        <f t="shared" si="30"/>
        <v>2341</v>
      </c>
      <c r="G69" s="20">
        <f t="shared" si="30"/>
        <v>15169</v>
      </c>
      <c r="H69" s="20">
        <f t="shared" si="30"/>
        <v>55</v>
      </c>
      <c r="I69" s="20">
        <f t="shared" ref="I69" si="31">SUM(I66:I68)</f>
        <v>19859</v>
      </c>
      <c r="J69" s="20">
        <f t="shared" ref="J69" si="32">SUM(J66:J68)</f>
        <v>49859</v>
      </c>
      <c r="K69" s="20"/>
      <c r="L69" s="20"/>
      <c r="M69" s="20"/>
      <c r="N69" s="20"/>
    </row>
    <row r="70" spans="1:14" x14ac:dyDescent="0.25">
      <c r="A70" s="2"/>
      <c r="B70" s="13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</row>
    <row r="71" spans="1:14" s="2" customFormat="1" x14ac:dyDescent="0.25">
      <c r="B71" s="14">
        <f>+B69</f>
        <v>1</v>
      </c>
      <c r="C71" s="21">
        <f>+C69</f>
        <v>30000</v>
      </c>
      <c r="D71" s="21">
        <f t="shared" si="0"/>
        <v>1860</v>
      </c>
      <c r="E71" s="21">
        <f t="shared" si="11"/>
        <v>435</v>
      </c>
      <c r="F71" s="21">
        <f>ROUND(C71*$B$5,0)</f>
        <v>2340</v>
      </c>
      <c r="G71" s="21">
        <f>ROUND($B$8*B71,0)</f>
        <v>15169</v>
      </c>
      <c r="H71" s="21">
        <f t="shared" si="14"/>
        <v>55</v>
      </c>
      <c r="I71" s="21">
        <f>SUM(D71:H71)</f>
        <v>19859</v>
      </c>
      <c r="J71" s="21">
        <f>C71+I71</f>
        <v>49859</v>
      </c>
      <c r="K71" s="21"/>
      <c r="L71" s="21"/>
      <c r="M71" s="21"/>
      <c r="N71" s="21"/>
    </row>
    <row r="72" spans="1:14" x14ac:dyDescent="0.25">
      <c r="A72" s="2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</row>
    <row r="73" spans="1:14" x14ac:dyDescent="0.25">
      <c r="A73" s="2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</row>
    <row r="74" spans="1:14" x14ac:dyDescent="0.25">
      <c r="A74" s="2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</row>
    <row r="75" spans="1:14" x14ac:dyDescent="0.25"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</row>
    <row r="76" spans="1:14" x14ac:dyDescent="0.25"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</row>
    <row r="77" spans="1:14" x14ac:dyDescent="0.25"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</row>
    <row r="78" spans="1:14" x14ac:dyDescent="0.25"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</row>
    <row r="79" spans="1:14" x14ac:dyDescent="0.25"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</row>
    <row r="80" spans="1:14" x14ac:dyDescent="0.25"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</row>
    <row r="81" spans="3:14" x14ac:dyDescent="0.25"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</row>
    <row r="82" spans="3:14" x14ac:dyDescent="0.25"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</row>
    <row r="83" spans="3:14" x14ac:dyDescent="0.25"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</row>
    <row r="84" spans="3:14" x14ac:dyDescent="0.25"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</row>
    <row r="85" spans="3:14" x14ac:dyDescent="0.25"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</row>
    <row r="86" spans="3:14" x14ac:dyDescent="0.25"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</row>
    <row r="87" spans="3:14" x14ac:dyDescent="0.25"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</row>
    <row r="88" spans="3:14" x14ac:dyDescent="0.25"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</row>
    <row r="89" spans="3:14" x14ac:dyDescent="0.25"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</row>
    <row r="90" spans="3:14" x14ac:dyDescent="0.25"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</row>
    <row r="91" spans="3:14" x14ac:dyDescent="0.25"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</row>
    <row r="92" spans="3:14" x14ac:dyDescent="0.25"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</row>
  </sheetData>
  <mergeCells count="1">
    <mergeCell ref="A1:J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O73"/>
  <sheetViews>
    <sheetView workbookViewId="0">
      <selection sqref="A1:XFD1"/>
    </sheetView>
  </sheetViews>
  <sheetFormatPr defaultRowHeight="15" x14ac:dyDescent="0.25"/>
  <cols>
    <col min="1" max="1" width="23.140625" customWidth="1"/>
    <col min="2" max="2" width="7" bestFit="1" customWidth="1"/>
    <col min="3" max="3" width="10.5703125" bestFit="1" customWidth="1"/>
    <col min="4" max="4" width="14.28515625" bestFit="1" customWidth="1"/>
    <col min="5" max="5" width="10.140625" bestFit="1" customWidth="1"/>
    <col min="6" max="6" width="11.28515625" bestFit="1" customWidth="1"/>
    <col min="7" max="7" width="10.140625" bestFit="1" customWidth="1"/>
    <col min="8" max="8" width="10.85546875" bestFit="1" customWidth="1"/>
    <col min="9" max="9" width="10.7109375" bestFit="1" customWidth="1"/>
    <col min="10" max="11" width="11.5703125" bestFit="1" customWidth="1"/>
  </cols>
  <sheetData>
    <row r="1" spans="1:15" ht="103.5" customHeight="1" x14ac:dyDescent="0.55000000000000004">
      <c r="A1" s="22" t="s">
        <v>34</v>
      </c>
      <c r="B1" s="22"/>
      <c r="C1" s="22"/>
      <c r="D1" s="22"/>
      <c r="E1" s="22"/>
      <c r="F1" s="22"/>
      <c r="G1" s="22"/>
      <c r="H1" s="22"/>
      <c r="I1" s="22"/>
      <c r="J1" s="22"/>
    </row>
    <row r="2" spans="1:15" x14ac:dyDescent="0.25">
      <c r="A2" s="9" t="s">
        <v>18</v>
      </c>
      <c r="B2" s="15">
        <v>6.2E-2</v>
      </c>
      <c r="D2" s="20">
        <v>118500</v>
      </c>
      <c r="E2" t="s">
        <v>32</v>
      </c>
    </row>
    <row r="3" spans="1:15" x14ac:dyDescent="0.25">
      <c r="A3" s="9" t="s">
        <v>19</v>
      </c>
      <c r="B3" s="9">
        <v>1.4500000000000001E-2</v>
      </c>
      <c r="D3" s="20">
        <v>7347</v>
      </c>
      <c r="E3" t="s">
        <v>33</v>
      </c>
    </row>
    <row r="4" spans="1:15" x14ac:dyDescent="0.25">
      <c r="A4" s="9" t="s">
        <v>20</v>
      </c>
      <c r="B4" s="9">
        <v>0.21429999999999999</v>
      </c>
    </row>
    <row r="5" spans="1:15" x14ac:dyDescent="0.25">
      <c r="A5" s="9" t="s">
        <v>21</v>
      </c>
      <c r="B5" s="9">
        <v>0.21679999999999999</v>
      </c>
    </row>
    <row r="6" spans="1:15" x14ac:dyDescent="0.25">
      <c r="A6" s="9" t="s">
        <v>3</v>
      </c>
      <c r="B6" s="9">
        <v>4.0000000000000002E-4</v>
      </c>
    </row>
    <row r="7" spans="1:15" x14ac:dyDescent="0.25">
      <c r="A7" s="9" t="s">
        <v>11</v>
      </c>
      <c r="B7" s="9">
        <v>0</v>
      </c>
    </row>
    <row r="8" spans="1:15" x14ac:dyDescent="0.25">
      <c r="A8" s="9" t="s">
        <v>10</v>
      </c>
      <c r="B8" s="10">
        <v>7648.08</v>
      </c>
    </row>
    <row r="9" spans="1:15" x14ac:dyDescent="0.25">
      <c r="A9" s="9" t="s">
        <v>9</v>
      </c>
      <c r="B9" s="10">
        <v>17148.72</v>
      </c>
    </row>
    <row r="10" spans="1:15" x14ac:dyDescent="0.25">
      <c r="A10" s="9" t="s">
        <v>26</v>
      </c>
      <c r="B10" s="10">
        <v>8574.6</v>
      </c>
    </row>
    <row r="11" spans="1:15" x14ac:dyDescent="0.25">
      <c r="A11" s="9" t="s">
        <v>27</v>
      </c>
      <c r="B11" s="10">
        <v>12398.4</v>
      </c>
    </row>
    <row r="12" spans="1:15" x14ac:dyDescent="0.25">
      <c r="A12" s="9" t="s">
        <v>5</v>
      </c>
      <c r="B12" s="9">
        <v>55</v>
      </c>
    </row>
    <row r="13" spans="1:15" ht="39.75" customHeight="1" x14ac:dyDescent="0.25"/>
    <row r="14" spans="1:15" ht="30.75" thickBot="1" x14ac:dyDescent="0.3">
      <c r="A14" s="7" t="s">
        <v>31</v>
      </c>
      <c r="B14" s="8" t="s">
        <v>0</v>
      </c>
      <c r="C14" s="8" t="s">
        <v>1</v>
      </c>
      <c r="D14" s="11" t="s">
        <v>18</v>
      </c>
      <c r="E14" s="8" t="s">
        <v>19</v>
      </c>
      <c r="F14" s="8" t="s">
        <v>2</v>
      </c>
      <c r="G14" s="8" t="s">
        <v>3</v>
      </c>
      <c r="H14" s="8" t="s">
        <v>4</v>
      </c>
      <c r="I14" s="8" t="s">
        <v>5</v>
      </c>
      <c r="J14" s="8" t="s">
        <v>6</v>
      </c>
      <c r="K14" s="8" t="s">
        <v>7</v>
      </c>
    </row>
    <row r="16" spans="1:15" x14ac:dyDescent="0.25">
      <c r="A16" s="1" t="s">
        <v>8</v>
      </c>
      <c r="B16" s="3">
        <v>1</v>
      </c>
      <c r="C16" s="20">
        <v>150000</v>
      </c>
      <c r="D16" s="21">
        <f>ROUND(IF(C16&gt;=$D$2,($D$3*$B$16),(C16*$B$2)),0)</f>
        <v>7347</v>
      </c>
      <c r="E16" s="20">
        <f>+C16*B3</f>
        <v>2175</v>
      </c>
      <c r="F16" s="20">
        <v>3625</v>
      </c>
      <c r="G16" s="20">
        <v>0</v>
      </c>
      <c r="H16" s="20">
        <v>0</v>
      </c>
      <c r="I16" s="20">
        <v>55</v>
      </c>
      <c r="J16" s="20">
        <f>SUM(D16:I16)</f>
        <v>13202</v>
      </c>
      <c r="K16" s="20">
        <f>C16+J16</f>
        <v>163202</v>
      </c>
      <c r="L16" s="20"/>
      <c r="M16" s="20"/>
      <c r="N16" s="20"/>
      <c r="O16" s="20"/>
    </row>
    <row r="17" spans="1:15" x14ac:dyDescent="0.25">
      <c r="A17" s="1"/>
      <c r="B17" s="3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</row>
    <row r="18" spans="1:15" x14ac:dyDescent="0.25"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</row>
    <row r="19" spans="1:15" x14ac:dyDescent="0.25">
      <c r="A19" s="12" t="s">
        <v>30</v>
      </c>
      <c r="B19" s="4">
        <f>+C19/C21</f>
        <v>0.33333333333333331</v>
      </c>
      <c r="C19" s="20">
        <v>50000</v>
      </c>
      <c r="D19" s="20">
        <f t="shared" ref="D19:D65" si="0">ROUND(IF(C19&gt;=$D$2,($D$3*$B$16),(C19*$B$2)),0)</f>
        <v>3100</v>
      </c>
      <c r="E19" s="20">
        <f>ROUND(C19*$B$3,0)</f>
        <v>725</v>
      </c>
      <c r="F19" s="20">
        <f>ROUND(C19*$B$4,0)</f>
        <v>10715</v>
      </c>
      <c r="G19" s="20">
        <f>ROUND(C19*$B$6,0)</f>
        <v>20</v>
      </c>
      <c r="H19" s="20">
        <f>ROUND($B$11*B19,0)</f>
        <v>4133</v>
      </c>
      <c r="I19" s="20">
        <f>ROUND($B$12*B19,0)</f>
        <v>18</v>
      </c>
      <c r="J19" s="20">
        <f>SUM(D19:I19)</f>
        <v>18711</v>
      </c>
      <c r="K19" s="20">
        <f>C19+J19</f>
        <v>68711</v>
      </c>
      <c r="L19" s="20"/>
      <c r="M19" s="20"/>
      <c r="N19" s="20"/>
      <c r="O19" s="20"/>
    </row>
    <row r="20" spans="1:15" x14ac:dyDescent="0.25">
      <c r="A20" s="2"/>
      <c r="B20" s="4">
        <f>+C20/C21</f>
        <v>0.66666666666666663</v>
      </c>
      <c r="C20" s="20">
        <v>100000</v>
      </c>
      <c r="D20" s="20">
        <f t="shared" si="0"/>
        <v>6200</v>
      </c>
      <c r="E20" s="20">
        <f t="shared" ref="E20:E65" si="1">ROUND(C20*$B$3,0)</f>
        <v>1450</v>
      </c>
      <c r="F20" s="20">
        <f t="shared" ref="F20:F44" si="2">ROUND(C20*$B$4,0)</f>
        <v>21430</v>
      </c>
      <c r="G20" s="20">
        <f t="shared" ref="G20:G65" si="3">ROUND(C20*$B$6,0)</f>
        <v>40</v>
      </c>
      <c r="H20" s="20">
        <f>ROUND($B$11*B20,0)</f>
        <v>8266</v>
      </c>
      <c r="I20" s="20">
        <f t="shared" ref="I20:I65" si="4">ROUND($B$12*B20,0)</f>
        <v>37</v>
      </c>
      <c r="J20" s="20">
        <f>SUM(D20:I20)</f>
        <v>37423</v>
      </c>
      <c r="K20" s="20">
        <f>C20+J20</f>
        <v>137423</v>
      </c>
      <c r="L20" s="20"/>
      <c r="M20" s="20"/>
      <c r="N20" s="20"/>
      <c r="O20" s="20"/>
    </row>
    <row r="21" spans="1:15" x14ac:dyDescent="0.25">
      <c r="A21" s="2"/>
      <c r="B21" s="4">
        <f t="shared" ref="B21:K21" si="5">SUM(B19:B20)</f>
        <v>1</v>
      </c>
      <c r="C21" s="20">
        <f t="shared" si="5"/>
        <v>150000</v>
      </c>
      <c r="D21" s="20">
        <f t="shared" si="0"/>
        <v>7347</v>
      </c>
      <c r="E21" s="20">
        <f t="shared" si="5"/>
        <v>2175</v>
      </c>
      <c r="F21" s="20">
        <f t="shared" si="5"/>
        <v>32145</v>
      </c>
      <c r="G21" s="20">
        <f t="shared" si="5"/>
        <v>60</v>
      </c>
      <c r="H21" s="20">
        <f t="shared" si="5"/>
        <v>12399</v>
      </c>
      <c r="I21" s="20">
        <f t="shared" si="5"/>
        <v>55</v>
      </c>
      <c r="J21" s="20">
        <f t="shared" si="5"/>
        <v>56134</v>
      </c>
      <c r="K21" s="20">
        <f t="shared" si="5"/>
        <v>206134</v>
      </c>
      <c r="L21" s="20"/>
      <c r="M21" s="20"/>
      <c r="N21" s="20"/>
      <c r="O21" s="20"/>
    </row>
    <row r="22" spans="1:15" s="2" customFormat="1" x14ac:dyDescent="0.25">
      <c r="B22"/>
      <c r="C22" s="20"/>
      <c r="D22" s="20"/>
      <c r="E22" s="20"/>
      <c r="F22" s="20"/>
      <c r="G22" s="20"/>
      <c r="H22" s="20"/>
      <c r="I22" s="20"/>
      <c r="J22" s="20"/>
      <c r="K22" s="20"/>
      <c r="L22" s="21"/>
      <c r="M22" s="21"/>
      <c r="N22" s="21"/>
      <c r="O22" s="21"/>
    </row>
    <row r="23" spans="1:15" s="2" customFormat="1" x14ac:dyDescent="0.25">
      <c r="B23" s="6">
        <f>+B21</f>
        <v>1</v>
      </c>
      <c r="C23" s="21">
        <f>+C21</f>
        <v>150000</v>
      </c>
      <c r="D23" s="21">
        <f t="shared" si="0"/>
        <v>7347</v>
      </c>
      <c r="E23" s="21">
        <f t="shared" si="1"/>
        <v>2175</v>
      </c>
      <c r="F23" s="21">
        <f t="shared" si="2"/>
        <v>32145</v>
      </c>
      <c r="G23" s="21">
        <f t="shared" si="3"/>
        <v>60</v>
      </c>
      <c r="H23" s="21">
        <f>ROUND($B$11*B23,0)</f>
        <v>12398</v>
      </c>
      <c r="I23" s="21">
        <f t="shared" si="4"/>
        <v>55</v>
      </c>
      <c r="J23" s="21">
        <f>SUM(D23:I23)</f>
        <v>54180</v>
      </c>
      <c r="K23" s="21">
        <f>C23+J23</f>
        <v>204180</v>
      </c>
      <c r="L23" s="21"/>
      <c r="M23" s="21"/>
      <c r="N23" s="21"/>
      <c r="O23" s="21"/>
    </row>
    <row r="24" spans="1:15" x14ac:dyDescent="0.25"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</row>
    <row r="25" spans="1:15" x14ac:dyDescent="0.25"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</row>
    <row r="26" spans="1:15" x14ac:dyDescent="0.25">
      <c r="A26" s="12" t="s">
        <v>12</v>
      </c>
      <c r="B26" s="4">
        <f>+C26/C28</f>
        <v>0.11764705882352941</v>
      </c>
      <c r="C26" s="20">
        <v>10000</v>
      </c>
      <c r="D26" s="20">
        <f t="shared" si="0"/>
        <v>620</v>
      </c>
      <c r="E26" s="20">
        <f t="shared" si="1"/>
        <v>145</v>
      </c>
      <c r="F26" s="20">
        <f t="shared" si="2"/>
        <v>2143</v>
      </c>
      <c r="G26" s="20">
        <f t="shared" si="3"/>
        <v>4</v>
      </c>
      <c r="H26" s="20">
        <f t="shared" ref="H26:H51" si="6">ROUND($B$7*B26,0)</f>
        <v>0</v>
      </c>
      <c r="I26" s="20">
        <f t="shared" si="4"/>
        <v>6</v>
      </c>
      <c r="J26" s="20">
        <f>SUM(D26:I26)</f>
        <v>2918</v>
      </c>
      <c r="K26" s="20">
        <f>C26+J26</f>
        <v>12918</v>
      </c>
      <c r="L26" s="20"/>
      <c r="M26" s="20"/>
      <c r="N26" s="20"/>
      <c r="O26" s="20"/>
    </row>
    <row r="27" spans="1:15" x14ac:dyDescent="0.25">
      <c r="A27" s="2"/>
      <c r="B27" s="4">
        <f>+C27/C28</f>
        <v>0.88235294117647056</v>
      </c>
      <c r="C27" s="20">
        <v>75000</v>
      </c>
      <c r="D27" s="20">
        <f t="shared" si="0"/>
        <v>4650</v>
      </c>
      <c r="E27" s="20">
        <f t="shared" si="1"/>
        <v>1088</v>
      </c>
      <c r="F27" s="20">
        <f t="shared" si="2"/>
        <v>16073</v>
      </c>
      <c r="G27" s="20">
        <f t="shared" si="3"/>
        <v>30</v>
      </c>
      <c r="H27" s="20">
        <f t="shared" si="6"/>
        <v>0</v>
      </c>
      <c r="I27" s="20">
        <f t="shared" si="4"/>
        <v>49</v>
      </c>
      <c r="J27" s="20">
        <f>SUM(D27:I27)</f>
        <v>21890</v>
      </c>
      <c r="K27" s="20">
        <f>C27+J27</f>
        <v>96890</v>
      </c>
      <c r="L27" s="20"/>
      <c r="M27" s="20"/>
      <c r="N27" s="20"/>
      <c r="O27" s="20"/>
    </row>
    <row r="28" spans="1:15" x14ac:dyDescent="0.25">
      <c r="A28" s="2"/>
      <c r="B28" s="4">
        <f t="shared" ref="B28:K28" si="7">SUM(B26:B27)</f>
        <v>1</v>
      </c>
      <c r="C28" s="20">
        <f t="shared" si="7"/>
        <v>85000</v>
      </c>
      <c r="D28" s="20">
        <f t="shared" si="0"/>
        <v>5270</v>
      </c>
      <c r="E28" s="20">
        <f t="shared" si="7"/>
        <v>1233</v>
      </c>
      <c r="F28" s="20">
        <f t="shared" si="7"/>
        <v>18216</v>
      </c>
      <c r="G28" s="20">
        <f t="shared" si="7"/>
        <v>34</v>
      </c>
      <c r="H28" s="20">
        <f t="shared" si="7"/>
        <v>0</v>
      </c>
      <c r="I28" s="20">
        <f t="shared" si="7"/>
        <v>55</v>
      </c>
      <c r="J28" s="20">
        <f t="shared" si="7"/>
        <v>24808</v>
      </c>
      <c r="K28" s="20">
        <f t="shared" si="7"/>
        <v>109808</v>
      </c>
      <c r="L28" s="20"/>
      <c r="M28" s="20"/>
      <c r="N28" s="20"/>
      <c r="O28" s="20"/>
    </row>
    <row r="29" spans="1:15" s="2" customFormat="1" x14ac:dyDescent="0.25">
      <c r="B29"/>
      <c r="C29" s="20"/>
      <c r="D29" s="20"/>
      <c r="E29" s="20"/>
      <c r="F29" s="20"/>
      <c r="G29" s="20"/>
      <c r="H29" s="20"/>
      <c r="I29" s="20"/>
      <c r="J29" s="20"/>
      <c r="K29" s="20"/>
      <c r="L29" s="21"/>
      <c r="M29" s="21"/>
      <c r="N29" s="21"/>
      <c r="O29" s="21"/>
    </row>
    <row r="30" spans="1:15" s="2" customFormat="1" x14ac:dyDescent="0.25">
      <c r="B30" s="6">
        <f>+B28</f>
        <v>1</v>
      </c>
      <c r="C30" s="21">
        <f>+C28</f>
        <v>85000</v>
      </c>
      <c r="D30" s="21">
        <f t="shared" si="0"/>
        <v>5270</v>
      </c>
      <c r="E30" s="21">
        <f t="shared" si="1"/>
        <v>1233</v>
      </c>
      <c r="F30" s="21">
        <f t="shared" si="2"/>
        <v>18216</v>
      </c>
      <c r="G30" s="21">
        <f t="shared" si="3"/>
        <v>34</v>
      </c>
      <c r="H30" s="21">
        <f t="shared" si="6"/>
        <v>0</v>
      </c>
      <c r="I30" s="21">
        <f t="shared" si="4"/>
        <v>55</v>
      </c>
      <c r="J30" s="21">
        <f>SUM(D30:I30)</f>
        <v>24808</v>
      </c>
      <c r="K30" s="21">
        <f>C30+J30</f>
        <v>109808</v>
      </c>
      <c r="L30" s="21"/>
      <c r="M30" s="21"/>
      <c r="N30" s="21"/>
      <c r="O30" s="21"/>
    </row>
    <row r="31" spans="1:15" x14ac:dyDescent="0.25">
      <c r="A31" s="2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</row>
    <row r="32" spans="1:15" x14ac:dyDescent="0.25">
      <c r="A32" s="2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</row>
    <row r="33" spans="1:15" x14ac:dyDescent="0.25">
      <c r="A33" s="12" t="s">
        <v>13</v>
      </c>
      <c r="B33" s="4">
        <f>+C33/C35</f>
        <v>0.6</v>
      </c>
      <c r="C33" s="20">
        <v>90000</v>
      </c>
      <c r="D33" s="20">
        <f t="shared" si="0"/>
        <v>5580</v>
      </c>
      <c r="E33" s="20">
        <f t="shared" si="1"/>
        <v>1305</v>
      </c>
      <c r="F33" s="20">
        <f t="shared" si="2"/>
        <v>19287</v>
      </c>
      <c r="G33" s="20">
        <f t="shared" si="3"/>
        <v>36</v>
      </c>
      <c r="H33" s="20">
        <f>ROUND($B$8*B33,0)</f>
        <v>4589</v>
      </c>
      <c r="I33" s="20">
        <f t="shared" si="4"/>
        <v>33</v>
      </c>
      <c r="J33" s="20">
        <f>SUM(D33:I33)</f>
        <v>30830</v>
      </c>
      <c r="K33" s="20">
        <f>C33+J33</f>
        <v>120830</v>
      </c>
      <c r="L33" s="20"/>
      <c r="M33" s="20"/>
      <c r="N33" s="20"/>
      <c r="O33" s="20"/>
    </row>
    <row r="34" spans="1:15" x14ac:dyDescent="0.25">
      <c r="A34" s="2"/>
      <c r="B34" s="4">
        <f>+C34/C35</f>
        <v>0.4</v>
      </c>
      <c r="C34" s="20">
        <v>60000</v>
      </c>
      <c r="D34" s="20">
        <f t="shared" si="0"/>
        <v>3720</v>
      </c>
      <c r="E34" s="20">
        <f t="shared" si="1"/>
        <v>870</v>
      </c>
      <c r="F34" s="20">
        <f t="shared" si="2"/>
        <v>12858</v>
      </c>
      <c r="G34" s="20">
        <f t="shared" si="3"/>
        <v>24</v>
      </c>
      <c r="H34" s="20">
        <f>ROUND($B$8*B34,0)</f>
        <v>3059</v>
      </c>
      <c r="I34" s="20">
        <f t="shared" si="4"/>
        <v>22</v>
      </c>
      <c r="J34" s="20">
        <f>SUM(D34:I34)</f>
        <v>20553</v>
      </c>
      <c r="K34" s="20">
        <f>C34+J34</f>
        <v>80553</v>
      </c>
      <c r="L34" s="20"/>
      <c r="M34" s="20"/>
      <c r="N34" s="20"/>
      <c r="O34" s="20"/>
    </row>
    <row r="35" spans="1:15" x14ac:dyDescent="0.25">
      <c r="A35" s="2"/>
      <c r="B35" s="4">
        <f>SUM(B33:B34)</f>
        <v>1</v>
      </c>
      <c r="C35" s="20">
        <f>SUM(C33:C34)</f>
        <v>150000</v>
      </c>
      <c r="D35" s="20">
        <f t="shared" si="0"/>
        <v>7347</v>
      </c>
      <c r="E35" s="20">
        <f t="shared" ref="E35:I35" si="8">SUM(E33:E34)</f>
        <v>2175</v>
      </c>
      <c r="F35" s="20">
        <f t="shared" si="8"/>
        <v>32145</v>
      </c>
      <c r="G35" s="20">
        <f t="shared" si="8"/>
        <v>60</v>
      </c>
      <c r="H35" s="20">
        <f t="shared" si="8"/>
        <v>7648</v>
      </c>
      <c r="I35" s="20">
        <f t="shared" si="8"/>
        <v>55</v>
      </c>
      <c r="J35" s="20">
        <f t="shared" ref="J35:K35" si="9">SUM(J33:J34)</f>
        <v>51383</v>
      </c>
      <c r="K35" s="20">
        <f t="shared" si="9"/>
        <v>201383</v>
      </c>
      <c r="L35" s="20"/>
      <c r="M35" s="20"/>
      <c r="N35" s="20"/>
      <c r="O35" s="20"/>
    </row>
    <row r="36" spans="1:15" s="2" customFormat="1" x14ac:dyDescent="0.25">
      <c r="B36"/>
      <c r="C36" s="20"/>
      <c r="D36" s="20"/>
      <c r="E36" s="20"/>
      <c r="F36" s="20"/>
      <c r="G36" s="20"/>
      <c r="H36" s="20"/>
      <c r="I36" s="20"/>
      <c r="J36" s="20"/>
      <c r="K36" s="20"/>
      <c r="L36" s="21"/>
      <c r="M36" s="21"/>
      <c r="N36" s="21"/>
      <c r="O36" s="21"/>
    </row>
    <row r="37" spans="1:15" s="2" customFormat="1" x14ac:dyDescent="0.25">
      <c r="B37" s="6">
        <f>+B35</f>
        <v>1</v>
      </c>
      <c r="C37" s="21">
        <f>+C35</f>
        <v>150000</v>
      </c>
      <c r="D37" s="21">
        <f t="shared" si="0"/>
        <v>7347</v>
      </c>
      <c r="E37" s="21">
        <f t="shared" si="1"/>
        <v>2175</v>
      </c>
      <c r="F37" s="21">
        <f t="shared" si="2"/>
        <v>32145</v>
      </c>
      <c r="G37" s="21">
        <f t="shared" si="3"/>
        <v>60</v>
      </c>
      <c r="H37" s="21">
        <f>ROUND($B$8*B37,0)</f>
        <v>7648</v>
      </c>
      <c r="I37" s="21">
        <f t="shared" si="4"/>
        <v>55</v>
      </c>
      <c r="J37" s="21">
        <f>SUM(D37:I37)</f>
        <v>49430</v>
      </c>
      <c r="K37" s="21">
        <f>C37+J37</f>
        <v>199430</v>
      </c>
      <c r="L37" s="21"/>
      <c r="M37" s="21"/>
      <c r="N37" s="21"/>
      <c r="O37" s="21"/>
    </row>
    <row r="38" spans="1:15" x14ac:dyDescent="0.25">
      <c r="A38" s="2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</row>
    <row r="39" spans="1:15" x14ac:dyDescent="0.25">
      <c r="A39" s="2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</row>
    <row r="40" spans="1:15" x14ac:dyDescent="0.25">
      <c r="A40" s="12" t="s">
        <v>14</v>
      </c>
      <c r="B40" s="4">
        <f>+C40/C42</f>
        <v>0.73333333333333328</v>
      </c>
      <c r="C40" s="20">
        <v>110000</v>
      </c>
      <c r="D40" s="20">
        <f t="shared" si="0"/>
        <v>6820</v>
      </c>
      <c r="E40" s="20">
        <f t="shared" si="1"/>
        <v>1595</v>
      </c>
      <c r="F40" s="20">
        <f t="shared" si="2"/>
        <v>23573</v>
      </c>
      <c r="G40" s="20">
        <f t="shared" si="3"/>
        <v>44</v>
      </c>
      <c r="H40" s="20">
        <f>ROUND($B$9*B40,0)</f>
        <v>12576</v>
      </c>
      <c r="I40" s="20">
        <f t="shared" si="4"/>
        <v>40</v>
      </c>
      <c r="J40" s="20">
        <f>SUM(D40:I40)</f>
        <v>44648</v>
      </c>
      <c r="K40" s="20">
        <f>C40+J40</f>
        <v>154648</v>
      </c>
      <c r="L40" s="20"/>
      <c r="M40" s="20"/>
      <c r="N40" s="20"/>
      <c r="O40" s="20"/>
    </row>
    <row r="41" spans="1:15" x14ac:dyDescent="0.25">
      <c r="A41" s="2"/>
      <c r="B41" s="4">
        <f>+C41/C42</f>
        <v>0.26666666666666666</v>
      </c>
      <c r="C41" s="20">
        <v>40000</v>
      </c>
      <c r="D41" s="20">
        <f t="shared" si="0"/>
        <v>2480</v>
      </c>
      <c r="E41" s="20">
        <f t="shared" si="1"/>
        <v>580</v>
      </c>
      <c r="F41" s="20">
        <f t="shared" si="2"/>
        <v>8572</v>
      </c>
      <c r="G41" s="20">
        <f t="shared" si="3"/>
        <v>16</v>
      </c>
      <c r="H41" s="20">
        <f>ROUND($B$9*B41,0)</f>
        <v>4573</v>
      </c>
      <c r="I41" s="20">
        <f t="shared" si="4"/>
        <v>15</v>
      </c>
      <c r="J41" s="20">
        <f>SUM(D41:I41)</f>
        <v>16236</v>
      </c>
      <c r="K41" s="20">
        <f>C41+J41</f>
        <v>56236</v>
      </c>
      <c r="L41" s="20"/>
      <c r="M41" s="20"/>
      <c r="N41" s="20"/>
      <c r="O41" s="20"/>
    </row>
    <row r="42" spans="1:15" x14ac:dyDescent="0.25">
      <c r="A42" s="2"/>
      <c r="B42" s="4">
        <f>SUM(B40:B41)</f>
        <v>1</v>
      </c>
      <c r="C42" s="20">
        <f>SUM(C40:C41)</f>
        <v>150000</v>
      </c>
      <c r="D42" s="20">
        <f t="shared" si="0"/>
        <v>7347</v>
      </c>
      <c r="E42" s="20">
        <f t="shared" ref="E42:I42" si="10">SUM(E40:E41)</f>
        <v>2175</v>
      </c>
      <c r="F42" s="20">
        <f t="shared" si="10"/>
        <v>32145</v>
      </c>
      <c r="G42" s="20">
        <f t="shared" si="10"/>
        <v>60</v>
      </c>
      <c r="H42" s="20">
        <f t="shared" si="10"/>
        <v>17149</v>
      </c>
      <c r="I42" s="20">
        <f t="shared" si="10"/>
        <v>55</v>
      </c>
      <c r="J42" s="20">
        <f t="shared" ref="J42:K42" si="11">SUM(J40:J41)</f>
        <v>60884</v>
      </c>
      <c r="K42" s="20">
        <f t="shared" si="11"/>
        <v>210884</v>
      </c>
      <c r="L42" s="20"/>
      <c r="M42" s="20"/>
      <c r="N42" s="20"/>
      <c r="O42" s="20"/>
    </row>
    <row r="43" spans="1:15" s="2" customFormat="1" x14ac:dyDescent="0.25">
      <c r="B43"/>
      <c r="C43" s="20"/>
      <c r="D43" s="20"/>
      <c r="E43" s="20"/>
      <c r="F43" s="20"/>
      <c r="G43" s="20"/>
      <c r="H43" s="20"/>
      <c r="I43" s="20"/>
      <c r="J43" s="20"/>
      <c r="K43" s="20"/>
      <c r="L43" s="21"/>
      <c r="M43" s="21"/>
      <c r="N43" s="21"/>
      <c r="O43" s="21"/>
    </row>
    <row r="44" spans="1:15" s="2" customFormat="1" x14ac:dyDescent="0.25">
      <c r="B44" s="6">
        <f>+B42</f>
        <v>1</v>
      </c>
      <c r="C44" s="21">
        <f>+C42</f>
        <v>150000</v>
      </c>
      <c r="D44" s="21">
        <f t="shared" si="0"/>
        <v>7347</v>
      </c>
      <c r="E44" s="21">
        <f t="shared" si="1"/>
        <v>2175</v>
      </c>
      <c r="F44" s="21">
        <f t="shared" si="2"/>
        <v>32145</v>
      </c>
      <c r="G44" s="21">
        <f t="shared" si="3"/>
        <v>60</v>
      </c>
      <c r="H44" s="21">
        <f>ROUND($B$9*B44,0)</f>
        <v>17149</v>
      </c>
      <c r="I44" s="21">
        <f t="shared" si="4"/>
        <v>55</v>
      </c>
      <c r="J44" s="21">
        <f>SUM(D44:I44)</f>
        <v>58931</v>
      </c>
      <c r="K44" s="21">
        <f>C44+J44</f>
        <v>208931</v>
      </c>
      <c r="L44" s="21"/>
      <c r="M44" s="21"/>
      <c r="N44" s="21"/>
      <c r="O44" s="21"/>
    </row>
    <row r="45" spans="1:15" x14ac:dyDescent="0.25">
      <c r="A45" s="2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</row>
    <row r="46" spans="1:15" x14ac:dyDescent="0.25">
      <c r="A46" s="2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</row>
    <row r="47" spans="1:15" x14ac:dyDescent="0.25">
      <c r="A47" s="17" t="s">
        <v>15</v>
      </c>
      <c r="B47" s="4">
        <f>+C47/C49</f>
        <v>0.13333333333333333</v>
      </c>
      <c r="C47" s="20">
        <v>20000</v>
      </c>
      <c r="D47" s="20">
        <f t="shared" si="0"/>
        <v>1240</v>
      </c>
      <c r="E47" s="20">
        <f t="shared" si="1"/>
        <v>290</v>
      </c>
      <c r="F47" s="20">
        <f>ROUND(C47*$B$5,0)</f>
        <v>4336</v>
      </c>
      <c r="G47" s="20">
        <f t="shared" si="3"/>
        <v>8</v>
      </c>
      <c r="H47" s="20">
        <f t="shared" si="6"/>
        <v>0</v>
      </c>
      <c r="I47" s="20">
        <f t="shared" si="4"/>
        <v>7</v>
      </c>
      <c r="J47" s="20">
        <f>SUM(D47:I47)</f>
        <v>5881</v>
      </c>
      <c r="K47" s="20">
        <f>C47+J47</f>
        <v>25881</v>
      </c>
      <c r="L47" s="20"/>
      <c r="M47" s="20"/>
      <c r="N47" s="20"/>
      <c r="O47" s="20"/>
    </row>
    <row r="48" spans="1:15" x14ac:dyDescent="0.25">
      <c r="A48" s="2"/>
      <c r="B48" s="4">
        <f>+C48/C49</f>
        <v>0.8666666666666667</v>
      </c>
      <c r="C48" s="20">
        <v>130000</v>
      </c>
      <c r="D48" s="20">
        <f t="shared" si="0"/>
        <v>7347</v>
      </c>
      <c r="E48" s="20">
        <f t="shared" si="1"/>
        <v>1885</v>
      </c>
      <c r="F48" s="20">
        <f>ROUND(C48*$B$5,0)</f>
        <v>28184</v>
      </c>
      <c r="G48" s="20">
        <f t="shared" si="3"/>
        <v>52</v>
      </c>
      <c r="H48" s="20">
        <f t="shared" si="6"/>
        <v>0</v>
      </c>
      <c r="I48" s="20">
        <f t="shared" si="4"/>
        <v>48</v>
      </c>
      <c r="J48" s="20">
        <f>SUM(D48:I48)</f>
        <v>37516</v>
      </c>
      <c r="K48" s="20">
        <f>C48+J48</f>
        <v>167516</v>
      </c>
      <c r="L48" s="20"/>
      <c r="M48" s="20"/>
      <c r="N48" s="20"/>
      <c r="O48" s="20"/>
    </row>
    <row r="49" spans="1:15" x14ac:dyDescent="0.25">
      <c r="A49" s="2"/>
      <c r="B49" s="4">
        <f t="shared" ref="B49:K49" si="12">SUM(B47:B48)</f>
        <v>1</v>
      </c>
      <c r="C49" s="20">
        <f t="shared" si="12"/>
        <v>150000</v>
      </c>
      <c r="D49" s="20">
        <f t="shared" si="0"/>
        <v>7347</v>
      </c>
      <c r="E49" s="20">
        <f t="shared" si="12"/>
        <v>2175</v>
      </c>
      <c r="F49" s="20">
        <f t="shared" si="12"/>
        <v>32520</v>
      </c>
      <c r="G49" s="20">
        <f t="shared" si="12"/>
        <v>60</v>
      </c>
      <c r="H49" s="20">
        <f t="shared" si="12"/>
        <v>0</v>
      </c>
      <c r="I49" s="20">
        <f t="shared" si="12"/>
        <v>55</v>
      </c>
      <c r="J49" s="20">
        <f t="shared" si="12"/>
        <v>43397</v>
      </c>
      <c r="K49" s="20">
        <f t="shared" si="12"/>
        <v>193397</v>
      </c>
      <c r="L49" s="20"/>
      <c r="M49" s="20"/>
      <c r="N49" s="20"/>
      <c r="O49" s="20"/>
    </row>
    <row r="50" spans="1:15" s="2" customFormat="1" x14ac:dyDescent="0.25">
      <c r="B50"/>
      <c r="C50" s="20"/>
      <c r="D50" s="20"/>
      <c r="E50" s="20"/>
      <c r="F50" s="20"/>
      <c r="G50" s="20"/>
      <c r="H50" s="20"/>
      <c r="I50" s="20"/>
      <c r="J50" s="20"/>
      <c r="K50" s="20"/>
      <c r="L50" s="21"/>
      <c r="M50" s="21"/>
      <c r="N50" s="21"/>
      <c r="O50" s="21"/>
    </row>
    <row r="51" spans="1:15" s="2" customFormat="1" x14ac:dyDescent="0.25">
      <c r="B51" s="6">
        <f>+B49</f>
        <v>1</v>
      </c>
      <c r="C51" s="21">
        <f>+C49</f>
        <v>150000</v>
      </c>
      <c r="D51" s="21">
        <f t="shared" si="0"/>
        <v>7347</v>
      </c>
      <c r="E51" s="21">
        <f t="shared" si="1"/>
        <v>2175</v>
      </c>
      <c r="F51" s="21">
        <f>ROUND(C51*$B$5,0)</f>
        <v>32520</v>
      </c>
      <c r="G51" s="21">
        <f t="shared" si="3"/>
        <v>60</v>
      </c>
      <c r="H51" s="21">
        <f t="shared" si="6"/>
        <v>0</v>
      </c>
      <c r="I51" s="21">
        <f t="shared" si="4"/>
        <v>55</v>
      </c>
      <c r="J51" s="21">
        <f>SUM(D51:I51)</f>
        <v>42157</v>
      </c>
      <c r="K51" s="21">
        <f>C51+J51</f>
        <v>192157</v>
      </c>
      <c r="L51" s="21"/>
      <c r="M51" s="21"/>
      <c r="N51" s="21"/>
      <c r="O51" s="21"/>
    </row>
    <row r="52" spans="1:15" x14ac:dyDescent="0.25">
      <c r="A52" s="2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</row>
    <row r="53" spans="1:15" x14ac:dyDescent="0.25">
      <c r="A53" s="2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</row>
    <row r="54" spans="1:15" x14ac:dyDescent="0.25">
      <c r="A54" s="17" t="s">
        <v>16</v>
      </c>
      <c r="B54" s="4">
        <f>+C54/C56</f>
        <v>0.3</v>
      </c>
      <c r="C54" s="20">
        <v>45000</v>
      </c>
      <c r="D54" s="20">
        <f t="shared" si="0"/>
        <v>2790</v>
      </c>
      <c r="E54" s="20">
        <f t="shared" si="1"/>
        <v>653</v>
      </c>
      <c r="F54" s="20">
        <f>ROUND(C54*$B$5,0)</f>
        <v>9756</v>
      </c>
      <c r="G54" s="20">
        <f t="shared" si="3"/>
        <v>18</v>
      </c>
      <c r="H54" s="20">
        <f>ROUND($B$8*B54,0)</f>
        <v>2294</v>
      </c>
      <c r="I54" s="20">
        <f t="shared" si="4"/>
        <v>17</v>
      </c>
      <c r="J54" s="20">
        <f>SUM(D54:I54)</f>
        <v>15528</v>
      </c>
      <c r="K54" s="20">
        <f>C54+J54</f>
        <v>60528</v>
      </c>
      <c r="L54" s="20"/>
      <c r="M54" s="20"/>
      <c r="N54" s="20"/>
      <c r="O54" s="20"/>
    </row>
    <row r="55" spans="1:15" x14ac:dyDescent="0.25">
      <c r="A55" s="2"/>
      <c r="B55" s="4">
        <f>+C55/C56</f>
        <v>0.7</v>
      </c>
      <c r="C55" s="20">
        <v>105000</v>
      </c>
      <c r="D55" s="20">
        <f t="shared" si="0"/>
        <v>6510</v>
      </c>
      <c r="E55" s="20">
        <f t="shared" si="1"/>
        <v>1523</v>
      </c>
      <c r="F55" s="20">
        <f>ROUND(C55*$B$5,0)</f>
        <v>22764</v>
      </c>
      <c r="G55" s="20">
        <f t="shared" si="3"/>
        <v>42</v>
      </c>
      <c r="H55" s="20">
        <f>ROUND($B$8*B55,0)</f>
        <v>5354</v>
      </c>
      <c r="I55" s="20">
        <f t="shared" si="4"/>
        <v>39</v>
      </c>
      <c r="J55" s="20">
        <f>SUM(D55:I55)</f>
        <v>36232</v>
      </c>
      <c r="K55" s="20">
        <f>C55+J55</f>
        <v>141232</v>
      </c>
      <c r="L55" s="20"/>
      <c r="M55" s="20"/>
      <c r="N55" s="20"/>
      <c r="O55" s="20"/>
    </row>
    <row r="56" spans="1:15" x14ac:dyDescent="0.25">
      <c r="A56" s="2"/>
      <c r="B56" s="4">
        <f>SUM(B54:B55)</f>
        <v>1</v>
      </c>
      <c r="C56" s="20">
        <f>SUM(C54:C55)</f>
        <v>150000</v>
      </c>
      <c r="D56" s="20">
        <f t="shared" si="0"/>
        <v>7347</v>
      </c>
      <c r="E56" s="20">
        <f t="shared" ref="E56:I56" si="13">SUM(E54:E55)</f>
        <v>2176</v>
      </c>
      <c r="F56" s="20">
        <f t="shared" si="13"/>
        <v>32520</v>
      </c>
      <c r="G56" s="20">
        <f t="shared" si="13"/>
        <v>60</v>
      </c>
      <c r="H56" s="20">
        <f t="shared" si="13"/>
        <v>7648</v>
      </c>
      <c r="I56" s="20">
        <f t="shared" si="13"/>
        <v>56</v>
      </c>
      <c r="J56" s="20">
        <f t="shared" ref="J56:K56" si="14">SUM(J54:J55)</f>
        <v>51760</v>
      </c>
      <c r="K56" s="20">
        <f t="shared" si="14"/>
        <v>201760</v>
      </c>
      <c r="L56" s="20"/>
      <c r="M56" s="20"/>
      <c r="N56" s="20"/>
      <c r="O56" s="20"/>
    </row>
    <row r="57" spans="1:15" s="2" customFormat="1" x14ac:dyDescent="0.25">
      <c r="B57"/>
      <c r="C57" s="20"/>
      <c r="D57" s="20"/>
      <c r="E57" s="20"/>
      <c r="F57" s="20"/>
      <c r="G57" s="20"/>
      <c r="H57" s="20"/>
      <c r="I57" s="20"/>
      <c r="J57" s="20"/>
      <c r="K57" s="20"/>
      <c r="L57" s="21"/>
      <c r="M57" s="21"/>
      <c r="N57" s="21"/>
      <c r="O57" s="21"/>
    </row>
    <row r="58" spans="1:15" s="2" customFormat="1" x14ac:dyDescent="0.25">
      <c r="B58" s="6">
        <f>+B56</f>
        <v>1</v>
      </c>
      <c r="C58" s="21">
        <f>+C56</f>
        <v>150000</v>
      </c>
      <c r="D58" s="21">
        <f t="shared" si="0"/>
        <v>7347</v>
      </c>
      <c r="E58" s="21">
        <f t="shared" si="1"/>
        <v>2175</v>
      </c>
      <c r="F58" s="21">
        <f>ROUND(C58*$B$5,0)</f>
        <v>32520</v>
      </c>
      <c r="G58" s="21">
        <f t="shared" si="3"/>
        <v>60</v>
      </c>
      <c r="H58" s="21">
        <f>ROUND($B$8*B58,0)</f>
        <v>7648</v>
      </c>
      <c r="I58" s="21">
        <f t="shared" si="4"/>
        <v>55</v>
      </c>
      <c r="J58" s="21">
        <f>SUM(D58:I58)</f>
        <v>49805</v>
      </c>
      <c r="K58" s="21">
        <f>C58+J58</f>
        <v>199805</v>
      </c>
      <c r="L58" s="21"/>
      <c r="M58" s="21"/>
      <c r="N58" s="21"/>
      <c r="O58" s="21"/>
    </row>
    <row r="59" spans="1:15" x14ac:dyDescent="0.25">
      <c r="A59" s="2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</row>
    <row r="60" spans="1:15" x14ac:dyDescent="0.25">
      <c r="A60" s="2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</row>
    <row r="61" spans="1:15" x14ac:dyDescent="0.25">
      <c r="A61" s="17" t="s">
        <v>17</v>
      </c>
      <c r="B61" s="4">
        <f>+C61/C63</f>
        <v>0.16666666666666666</v>
      </c>
      <c r="C61" s="20">
        <v>25000</v>
      </c>
      <c r="D61" s="20">
        <f t="shared" si="0"/>
        <v>1550</v>
      </c>
      <c r="E61" s="20">
        <f t="shared" si="1"/>
        <v>363</v>
      </c>
      <c r="F61" s="20">
        <f>ROUND(C61*$B$5,0)</f>
        <v>5420</v>
      </c>
      <c r="G61" s="20">
        <f t="shared" si="3"/>
        <v>10</v>
      </c>
      <c r="H61" s="20">
        <f>ROUND($B$9*B61,0)</f>
        <v>2858</v>
      </c>
      <c r="I61" s="20">
        <f t="shared" si="4"/>
        <v>9</v>
      </c>
      <c r="J61" s="20">
        <f>SUM(D61:I61)</f>
        <v>10210</v>
      </c>
      <c r="K61" s="20">
        <f>C61+J61</f>
        <v>35210</v>
      </c>
      <c r="L61" s="20"/>
      <c r="M61" s="20"/>
      <c r="N61" s="20"/>
      <c r="O61" s="20"/>
    </row>
    <row r="62" spans="1:15" x14ac:dyDescent="0.25">
      <c r="A62" s="2"/>
      <c r="B62" s="4">
        <f>+C62/C63</f>
        <v>0.83333333333333337</v>
      </c>
      <c r="C62" s="20">
        <v>125000</v>
      </c>
      <c r="D62" s="20">
        <f t="shared" si="0"/>
        <v>7347</v>
      </c>
      <c r="E62" s="20">
        <f t="shared" si="1"/>
        <v>1813</v>
      </c>
      <c r="F62" s="20">
        <f>ROUND(C62*$B$5,0)</f>
        <v>27100</v>
      </c>
      <c r="G62" s="20">
        <f t="shared" si="3"/>
        <v>50</v>
      </c>
      <c r="H62" s="20">
        <f>ROUND($B$9*B62,0)</f>
        <v>14291</v>
      </c>
      <c r="I62" s="20">
        <f t="shared" si="4"/>
        <v>46</v>
      </c>
      <c r="J62" s="20">
        <f>SUM(D62:I62)</f>
        <v>50647</v>
      </c>
      <c r="K62" s="20">
        <f>C62+J62</f>
        <v>175647</v>
      </c>
      <c r="L62" s="20"/>
      <c r="M62" s="20"/>
      <c r="N62" s="20"/>
      <c r="O62" s="20"/>
    </row>
    <row r="63" spans="1:15" x14ac:dyDescent="0.25">
      <c r="A63" s="2"/>
      <c r="B63" s="4">
        <f>SUM(B61:B62)</f>
        <v>1</v>
      </c>
      <c r="C63" s="20">
        <f>SUM(C61:C62)</f>
        <v>150000</v>
      </c>
      <c r="D63" s="20">
        <f t="shared" si="0"/>
        <v>7347</v>
      </c>
      <c r="E63" s="20">
        <f t="shared" ref="E63:I63" si="15">SUM(E61:E62)</f>
        <v>2176</v>
      </c>
      <c r="F63" s="20">
        <f t="shared" si="15"/>
        <v>32520</v>
      </c>
      <c r="G63" s="20">
        <f t="shared" si="15"/>
        <v>60</v>
      </c>
      <c r="H63" s="20">
        <f t="shared" si="15"/>
        <v>17149</v>
      </c>
      <c r="I63" s="20">
        <f t="shared" si="15"/>
        <v>55</v>
      </c>
      <c r="J63" s="20">
        <f t="shared" ref="J63:K63" si="16">SUM(J61:J62)</f>
        <v>60857</v>
      </c>
      <c r="K63" s="20">
        <f t="shared" si="16"/>
        <v>210857</v>
      </c>
      <c r="L63" s="20"/>
      <c r="M63" s="20"/>
      <c r="N63" s="20"/>
      <c r="O63" s="20"/>
    </row>
    <row r="64" spans="1:15" s="2" customFormat="1" x14ac:dyDescent="0.25">
      <c r="B64"/>
      <c r="C64" s="20"/>
      <c r="D64" s="20"/>
      <c r="E64" s="20"/>
      <c r="F64" s="20"/>
      <c r="G64" s="20"/>
      <c r="H64" s="20"/>
      <c r="I64" s="20"/>
      <c r="J64" s="20"/>
      <c r="K64" s="20"/>
      <c r="L64" s="21"/>
      <c r="M64" s="21"/>
      <c r="N64" s="21"/>
      <c r="O64" s="21"/>
    </row>
    <row r="65" spans="1:15" s="2" customFormat="1" x14ac:dyDescent="0.25">
      <c r="B65" s="6">
        <f>+B63</f>
        <v>1</v>
      </c>
      <c r="C65" s="21">
        <f>+C63</f>
        <v>150000</v>
      </c>
      <c r="D65" s="21">
        <f t="shared" si="0"/>
        <v>7347</v>
      </c>
      <c r="E65" s="21">
        <f t="shared" si="1"/>
        <v>2175</v>
      </c>
      <c r="F65" s="21">
        <f>ROUND(C65*$B$5,0)</f>
        <v>32520</v>
      </c>
      <c r="G65" s="21">
        <f t="shared" si="3"/>
        <v>60</v>
      </c>
      <c r="H65" s="21">
        <f>ROUND($B$9*B65,0)</f>
        <v>17149</v>
      </c>
      <c r="I65" s="21">
        <f t="shared" si="4"/>
        <v>55</v>
      </c>
      <c r="J65" s="21">
        <f>SUM(D65:I65)</f>
        <v>59306</v>
      </c>
      <c r="K65" s="21">
        <f>C65+J65</f>
        <v>209306</v>
      </c>
      <c r="L65" s="21"/>
      <c r="M65" s="21"/>
      <c r="N65" s="21"/>
      <c r="O65" s="21"/>
    </row>
    <row r="66" spans="1:15" x14ac:dyDescent="0.25">
      <c r="A66" s="2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</row>
    <row r="67" spans="1:15" x14ac:dyDescent="0.25">
      <c r="A67" s="2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5" x14ac:dyDescent="0.25">
      <c r="A68" s="2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5" x14ac:dyDescent="0.25"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</row>
    <row r="70" spans="1:15" x14ac:dyDescent="0.25"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5" x14ac:dyDescent="0.25"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5" x14ac:dyDescent="0.25"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15" x14ac:dyDescent="0.25">
      <c r="K73" s="20"/>
    </row>
  </sheetData>
  <mergeCells count="1">
    <mergeCell ref="A1:J1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J45"/>
  <sheetViews>
    <sheetView workbookViewId="0">
      <selection sqref="A1:XFD1"/>
    </sheetView>
  </sheetViews>
  <sheetFormatPr defaultRowHeight="15" x14ac:dyDescent="0.25"/>
  <cols>
    <col min="1" max="1" width="28.7109375" customWidth="1"/>
    <col min="2" max="2" width="7" bestFit="1" customWidth="1"/>
    <col min="3" max="3" width="10.5703125" bestFit="1" customWidth="1"/>
    <col min="4" max="4" width="10.140625" customWidth="1"/>
    <col min="5" max="5" width="10.28515625" bestFit="1" customWidth="1"/>
    <col min="6" max="6" width="11.28515625" bestFit="1" customWidth="1"/>
    <col min="7" max="7" width="10.28515625" bestFit="1" customWidth="1"/>
    <col min="8" max="8" width="10.85546875" bestFit="1" customWidth="1"/>
    <col min="9" max="9" width="11.5703125" bestFit="1" customWidth="1"/>
    <col min="10" max="10" width="10.5703125" bestFit="1" customWidth="1"/>
  </cols>
  <sheetData>
    <row r="1" spans="1:10" ht="103.5" customHeight="1" x14ac:dyDescent="0.55000000000000004">
      <c r="A1" s="22" t="s">
        <v>34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x14ac:dyDescent="0.25">
      <c r="A2" s="23" t="s">
        <v>18</v>
      </c>
      <c r="B2" s="15">
        <v>6.2E-2</v>
      </c>
      <c r="D2" s="20">
        <v>118500</v>
      </c>
      <c r="E2" t="s">
        <v>32</v>
      </c>
    </row>
    <row r="3" spans="1:10" x14ac:dyDescent="0.25">
      <c r="A3" s="9" t="s">
        <v>19</v>
      </c>
      <c r="B3" s="9">
        <v>1.4500000000000001E-2</v>
      </c>
      <c r="D3" s="20">
        <v>7347</v>
      </c>
      <c r="E3" t="s">
        <v>33</v>
      </c>
    </row>
    <row r="4" spans="1:10" x14ac:dyDescent="0.25">
      <c r="A4" s="9" t="s">
        <v>22</v>
      </c>
      <c r="B4" s="9">
        <v>0.22040000000000001</v>
      </c>
    </row>
    <row r="5" spans="1:10" x14ac:dyDescent="0.25">
      <c r="A5" s="9" t="s">
        <v>11</v>
      </c>
      <c r="B5" s="9">
        <v>0</v>
      </c>
    </row>
    <row r="6" spans="1:10" x14ac:dyDescent="0.25">
      <c r="A6" s="9" t="s">
        <v>10</v>
      </c>
      <c r="B6" s="10">
        <v>7098.24</v>
      </c>
    </row>
    <row r="7" spans="1:10" x14ac:dyDescent="0.25">
      <c r="A7" s="9" t="s">
        <v>9</v>
      </c>
      <c r="B7" s="10">
        <v>15168.72</v>
      </c>
    </row>
    <row r="8" spans="1:10" x14ac:dyDescent="0.25">
      <c r="A8" s="9" t="s">
        <v>26</v>
      </c>
      <c r="B8" s="10">
        <v>8574.6</v>
      </c>
    </row>
    <row r="9" spans="1:10" x14ac:dyDescent="0.25">
      <c r="A9" s="9" t="s">
        <v>28</v>
      </c>
      <c r="B9" s="10">
        <v>11133.48</v>
      </c>
    </row>
    <row r="10" spans="1:10" x14ac:dyDescent="0.25">
      <c r="A10" s="9" t="s">
        <v>5</v>
      </c>
      <c r="B10" s="10">
        <v>55</v>
      </c>
    </row>
    <row r="12" spans="1:10" ht="38.25" customHeight="1" thickBot="1" x14ac:dyDescent="0.3">
      <c r="A12" s="7" t="s">
        <v>31</v>
      </c>
      <c r="B12" s="8" t="s">
        <v>0</v>
      </c>
      <c r="C12" s="8" t="s">
        <v>1</v>
      </c>
      <c r="D12" s="11" t="s">
        <v>18</v>
      </c>
      <c r="E12" s="8" t="s">
        <v>19</v>
      </c>
      <c r="F12" s="8" t="s">
        <v>2</v>
      </c>
      <c r="G12" s="8" t="s">
        <v>4</v>
      </c>
      <c r="H12" s="8" t="s">
        <v>5</v>
      </c>
      <c r="I12" s="8" t="s">
        <v>6</v>
      </c>
      <c r="J12" s="8" t="s">
        <v>7</v>
      </c>
    </row>
    <row r="14" spans="1:10" x14ac:dyDescent="0.25">
      <c r="A14" s="1" t="s">
        <v>8</v>
      </c>
      <c r="B14" s="3">
        <v>1</v>
      </c>
      <c r="C14" s="20">
        <v>45765</v>
      </c>
      <c r="D14" s="20">
        <f>ROUND(IF(C14&gt;=$D$2,($D$3*$B$16),(C14*$B$2)),0)</f>
        <v>2837</v>
      </c>
      <c r="E14" s="20">
        <f>+C14*B3</f>
        <v>663.59250000000009</v>
      </c>
      <c r="F14" s="20">
        <v>3625</v>
      </c>
      <c r="G14" s="20">
        <v>0</v>
      </c>
      <c r="H14" s="20">
        <v>55</v>
      </c>
      <c r="I14" s="20">
        <f>SUM(D14:H14)</f>
        <v>7180.5925000000007</v>
      </c>
      <c r="J14" s="20">
        <f>C14+I14</f>
        <v>52945.592499999999</v>
      </c>
    </row>
    <row r="15" spans="1:10" x14ac:dyDescent="0.25">
      <c r="A15" s="1"/>
      <c r="B15" s="3"/>
      <c r="C15" s="20"/>
      <c r="D15" s="20"/>
      <c r="E15" s="20"/>
      <c r="F15" s="20"/>
      <c r="G15" s="20"/>
      <c r="H15" s="20"/>
      <c r="I15" s="20"/>
      <c r="J15" s="20"/>
    </row>
    <row r="16" spans="1:10" x14ac:dyDescent="0.25">
      <c r="C16" s="20"/>
      <c r="D16" s="20"/>
      <c r="E16" s="20"/>
      <c r="F16" s="20"/>
      <c r="G16" s="20"/>
      <c r="H16" s="20"/>
      <c r="I16" s="20"/>
      <c r="J16" s="20"/>
    </row>
    <row r="17" spans="1:10" x14ac:dyDescent="0.25">
      <c r="A17" s="12" t="s">
        <v>29</v>
      </c>
      <c r="B17" s="4">
        <f>+C17/C19</f>
        <v>0.6169868554095046</v>
      </c>
      <c r="C17" s="20">
        <v>45765</v>
      </c>
      <c r="D17" s="20">
        <f t="shared" ref="D17:D42" si="0">ROUND(IF(C17&gt;=$D$2,($D$3*$B$16),(C17*$B$2)),0)</f>
        <v>2837</v>
      </c>
      <c r="E17" s="20">
        <f>ROUND(C17*$B$3,0)</f>
        <v>664</v>
      </c>
      <c r="F17" s="20">
        <f>ROUND(C17*$B$4,0)</f>
        <v>10087</v>
      </c>
      <c r="G17" s="20">
        <f>ROUND($B$9*B17,0)</f>
        <v>6869</v>
      </c>
      <c r="H17" s="20">
        <f>ROUND($B$10*B17,0)</f>
        <v>34</v>
      </c>
      <c r="I17" s="20">
        <f>SUM(D17:H17)</f>
        <v>20491</v>
      </c>
      <c r="J17" s="20">
        <f>C17+I17</f>
        <v>66256</v>
      </c>
    </row>
    <row r="18" spans="1:10" x14ac:dyDescent="0.25">
      <c r="A18" s="2"/>
      <c r="B18" s="4">
        <f>+C18/C19</f>
        <v>0.38301314459049546</v>
      </c>
      <c r="C18" s="20">
        <v>28410</v>
      </c>
      <c r="D18" s="20">
        <f t="shared" si="0"/>
        <v>1761</v>
      </c>
      <c r="E18" s="20">
        <f t="shared" ref="E18:E42" si="1">ROUND(C18*$B$3,0)</f>
        <v>412</v>
      </c>
      <c r="F18" s="20">
        <f t="shared" ref="F18:F42" si="2">ROUND(C18*$B$4,0)</f>
        <v>6262</v>
      </c>
      <c r="G18" s="20">
        <f>ROUND($B$9*B18,0)</f>
        <v>4264</v>
      </c>
      <c r="H18" s="20">
        <f t="shared" ref="H18:H42" si="3">ROUND($B$10*B18,0)</f>
        <v>21</v>
      </c>
      <c r="I18" s="20">
        <f>SUM(D18:H18)</f>
        <v>12720</v>
      </c>
      <c r="J18" s="20">
        <f>C18+I18</f>
        <v>41130</v>
      </c>
    </row>
    <row r="19" spans="1:10" x14ac:dyDescent="0.25">
      <c r="A19" s="2"/>
      <c r="B19" s="4">
        <f t="shared" ref="B19:J19" si="4">SUM(B17:B18)</f>
        <v>1</v>
      </c>
      <c r="C19" s="20">
        <f t="shared" si="4"/>
        <v>74175</v>
      </c>
      <c r="D19" s="20">
        <f t="shared" si="0"/>
        <v>4599</v>
      </c>
      <c r="E19" s="20">
        <f t="shared" si="4"/>
        <v>1076</v>
      </c>
      <c r="F19" s="20">
        <f t="shared" si="4"/>
        <v>16349</v>
      </c>
      <c r="G19" s="20">
        <f t="shared" si="4"/>
        <v>11133</v>
      </c>
      <c r="H19" s="20">
        <f t="shared" si="4"/>
        <v>55</v>
      </c>
      <c r="I19" s="20">
        <f t="shared" si="4"/>
        <v>33211</v>
      </c>
      <c r="J19" s="20">
        <f t="shared" si="4"/>
        <v>107386</v>
      </c>
    </row>
    <row r="20" spans="1:10" x14ac:dyDescent="0.25">
      <c r="A20" s="2"/>
      <c r="C20" s="20"/>
      <c r="D20" s="20"/>
      <c r="E20" s="20"/>
      <c r="F20" s="20"/>
      <c r="G20" s="20"/>
      <c r="H20" s="20"/>
      <c r="I20" s="20"/>
      <c r="J20" s="20"/>
    </row>
    <row r="21" spans="1:10" s="2" customFormat="1" x14ac:dyDescent="0.25">
      <c r="B21" s="6">
        <f>+B19</f>
        <v>1</v>
      </c>
      <c r="C21" s="21">
        <f>+C19</f>
        <v>74175</v>
      </c>
      <c r="D21" s="21">
        <f t="shared" si="0"/>
        <v>4599</v>
      </c>
      <c r="E21" s="21">
        <f t="shared" si="1"/>
        <v>1076</v>
      </c>
      <c r="F21" s="21">
        <f t="shared" si="2"/>
        <v>16348</v>
      </c>
      <c r="G21" s="21">
        <f>ROUND($B$9*B21,0)</f>
        <v>11133</v>
      </c>
      <c r="H21" s="21">
        <f t="shared" si="3"/>
        <v>55</v>
      </c>
      <c r="I21" s="21">
        <f>SUM(D21:H21)</f>
        <v>33211</v>
      </c>
      <c r="J21" s="21">
        <f>C21+I21</f>
        <v>107386</v>
      </c>
    </row>
    <row r="22" spans="1:10" s="2" customFormat="1" x14ac:dyDescent="0.25">
      <c r="B22" s="6"/>
      <c r="C22" s="21"/>
      <c r="D22" s="20"/>
      <c r="E22" s="21"/>
      <c r="F22" s="21"/>
      <c r="G22" s="21"/>
      <c r="H22" s="21"/>
      <c r="I22" s="21"/>
      <c r="J22" s="21"/>
    </row>
    <row r="23" spans="1:10" x14ac:dyDescent="0.25">
      <c r="C23" s="20"/>
      <c r="D23" s="20"/>
      <c r="E23" s="20"/>
      <c r="F23" s="20"/>
      <c r="G23" s="20"/>
      <c r="H23" s="20"/>
      <c r="I23" s="20"/>
      <c r="J23" s="20"/>
    </row>
    <row r="24" spans="1:10" x14ac:dyDescent="0.25">
      <c r="A24" s="12" t="s">
        <v>23</v>
      </c>
      <c r="B24" s="4">
        <f>+C24/C26</f>
        <v>0.6169868554095046</v>
      </c>
      <c r="C24" s="20">
        <f>+C14</f>
        <v>45765</v>
      </c>
      <c r="D24" s="20">
        <f t="shared" si="0"/>
        <v>2837</v>
      </c>
      <c r="E24" s="20">
        <f t="shared" si="1"/>
        <v>664</v>
      </c>
      <c r="F24" s="20">
        <f t="shared" si="2"/>
        <v>10087</v>
      </c>
      <c r="G24" s="20">
        <f t="shared" ref="G24:G28" si="5">ROUND($B$5*B24,0)</f>
        <v>0</v>
      </c>
      <c r="H24" s="20">
        <f t="shared" si="3"/>
        <v>34</v>
      </c>
      <c r="I24" s="20">
        <f>SUM(D24:H24)</f>
        <v>13622</v>
      </c>
      <c r="J24" s="20">
        <f>C24+I24</f>
        <v>59387</v>
      </c>
    </row>
    <row r="25" spans="1:10" x14ac:dyDescent="0.25">
      <c r="A25" s="2"/>
      <c r="B25" s="4">
        <f>+C25/C26</f>
        <v>0.38301314459049546</v>
      </c>
      <c r="C25" s="20">
        <v>28410</v>
      </c>
      <c r="D25" s="20">
        <f t="shared" si="0"/>
        <v>1761</v>
      </c>
      <c r="E25" s="20">
        <f t="shared" si="1"/>
        <v>412</v>
      </c>
      <c r="F25" s="20">
        <f t="shared" si="2"/>
        <v>6262</v>
      </c>
      <c r="G25" s="20">
        <f t="shared" si="5"/>
        <v>0</v>
      </c>
      <c r="H25" s="20">
        <f t="shared" si="3"/>
        <v>21</v>
      </c>
      <c r="I25" s="20">
        <f>SUM(D25:H25)</f>
        <v>8456</v>
      </c>
      <c r="J25" s="20">
        <f>C25+I25</f>
        <v>36866</v>
      </c>
    </row>
    <row r="26" spans="1:10" x14ac:dyDescent="0.25">
      <c r="A26" s="2"/>
      <c r="B26" s="4">
        <f t="shared" ref="B26:J26" si="6">SUM(B24:B25)</f>
        <v>1</v>
      </c>
      <c r="C26" s="20">
        <f t="shared" si="6"/>
        <v>74175</v>
      </c>
      <c r="D26" s="20">
        <f t="shared" si="0"/>
        <v>4599</v>
      </c>
      <c r="E26" s="20">
        <f t="shared" si="6"/>
        <v>1076</v>
      </c>
      <c r="F26" s="20">
        <f t="shared" si="6"/>
        <v>16349</v>
      </c>
      <c r="G26" s="20">
        <f t="shared" si="6"/>
        <v>0</v>
      </c>
      <c r="H26" s="20">
        <f t="shared" si="6"/>
        <v>55</v>
      </c>
      <c r="I26" s="20">
        <f t="shared" si="6"/>
        <v>22078</v>
      </c>
      <c r="J26" s="20">
        <f t="shared" si="6"/>
        <v>96253</v>
      </c>
    </row>
    <row r="27" spans="1:10" x14ac:dyDescent="0.25">
      <c r="A27" s="2"/>
      <c r="C27" s="20"/>
      <c r="D27" s="20"/>
      <c r="E27" s="20"/>
      <c r="F27" s="20"/>
      <c r="G27" s="20"/>
      <c r="H27" s="20"/>
      <c r="I27" s="20"/>
      <c r="J27" s="20"/>
    </row>
    <row r="28" spans="1:10" s="2" customFormat="1" x14ac:dyDescent="0.25">
      <c r="B28" s="6">
        <f>+B26</f>
        <v>1</v>
      </c>
      <c r="C28" s="21">
        <f>+C26</f>
        <v>74175</v>
      </c>
      <c r="D28" s="21">
        <f t="shared" si="0"/>
        <v>4599</v>
      </c>
      <c r="E28" s="21">
        <f t="shared" si="1"/>
        <v>1076</v>
      </c>
      <c r="F28" s="21">
        <f t="shared" si="2"/>
        <v>16348</v>
      </c>
      <c r="G28" s="21">
        <f t="shared" si="5"/>
        <v>0</v>
      </c>
      <c r="H28" s="21">
        <f t="shared" si="3"/>
        <v>55</v>
      </c>
      <c r="I28" s="21">
        <f>SUM(D28:H28)</f>
        <v>22078</v>
      </c>
      <c r="J28" s="21">
        <f>C28+I28</f>
        <v>96253</v>
      </c>
    </row>
    <row r="29" spans="1:10" s="2" customFormat="1" x14ac:dyDescent="0.25">
      <c r="B29" s="6"/>
      <c r="C29" s="21"/>
      <c r="D29" s="20">
        <f t="shared" si="0"/>
        <v>0</v>
      </c>
      <c r="E29" s="21"/>
      <c r="F29" s="21"/>
      <c r="G29" s="21"/>
      <c r="H29" s="21"/>
      <c r="I29" s="21"/>
      <c r="J29" s="21"/>
    </row>
    <row r="30" spans="1:10" x14ac:dyDescent="0.25">
      <c r="A30" s="2"/>
      <c r="C30" s="20"/>
      <c r="D30" s="20">
        <f t="shared" si="0"/>
        <v>0</v>
      </c>
      <c r="E30" s="20"/>
      <c r="F30" s="20"/>
      <c r="G30" s="20"/>
      <c r="H30" s="20"/>
      <c r="I30" s="20"/>
      <c r="J30" s="20"/>
    </row>
    <row r="31" spans="1:10" x14ac:dyDescent="0.25">
      <c r="A31" s="12" t="s">
        <v>24</v>
      </c>
      <c r="B31" s="4">
        <f>+C31/C33</f>
        <v>0.63365363314133805</v>
      </c>
      <c r="C31" s="20">
        <v>45765</v>
      </c>
      <c r="D31" s="20">
        <f t="shared" si="0"/>
        <v>2837</v>
      </c>
      <c r="E31" s="20">
        <f t="shared" si="1"/>
        <v>664</v>
      </c>
      <c r="F31" s="20">
        <f t="shared" si="2"/>
        <v>10087</v>
      </c>
      <c r="G31" s="20">
        <f>ROUND($B$6*B31,0)</f>
        <v>4498</v>
      </c>
      <c r="H31" s="20">
        <f t="shared" si="3"/>
        <v>35</v>
      </c>
      <c r="I31" s="20">
        <f>SUM(D31:H31)</f>
        <v>18121</v>
      </c>
      <c r="J31" s="20">
        <f>C31+I31</f>
        <v>63886</v>
      </c>
    </row>
    <row r="32" spans="1:10" x14ac:dyDescent="0.25">
      <c r="A32" s="2"/>
      <c r="B32" s="4">
        <f>+C32/C33</f>
        <v>0.36634636685866195</v>
      </c>
      <c r="C32" s="20">
        <v>26459</v>
      </c>
      <c r="D32" s="20">
        <f t="shared" si="0"/>
        <v>1640</v>
      </c>
      <c r="E32" s="20">
        <f t="shared" si="1"/>
        <v>384</v>
      </c>
      <c r="F32" s="20">
        <f t="shared" si="2"/>
        <v>5832</v>
      </c>
      <c r="G32" s="20">
        <f>ROUND($B$6*B32,0)</f>
        <v>2600</v>
      </c>
      <c r="H32" s="20">
        <f t="shared" si="3"/>
        <v>20</v>
      </c>
      <c r="I32" s="20">
        <f>SUM(D32:H32)</f>
        <v>10476</v>
      </c>
      <c r="J32" s="20">
        <f>C32+I32</f>
        <v>36935</v>
      </c>
    </row>
    <row r="33" spans="1:10" x14ac:dyDescent="0.25">
      <c r="A33" s="2"/>
      <c r="B33" s="4">
        <f>SUM(B31:B32)</f>
        <v>1</v>
      </c>
      <c r="C33" s="20">
        <f>SUM(C31:C32)</f>
        <v>72224</v>
      </c>
      <c r="D33" s="20">
        <f t="shared" si="0"/>
        <v>4478</v>
      </c>
      <c r="E33" s="20">
        <f t="shared" ref="E33:H33" si="7">SUM(E31:E32)</f>
        <v>1048</v>
      </c>
      <c r="F33" s="20">
        <f t="shared" si="7"/>
        <v>15919</v>
      </c>
      <c r="G33" s="20">
        <f t="shared" si="7"/>
        <v>7098</v>
      </c>
      <c r="H33" s="20">
        <f t="shared" si="7"/>
        <v>55</v>
      </c>
      <c r="I33" s="20">
        <f t="shared" ref="I33:J33" si="8">SUM(I31:I32)</f>
        <v>28597</v>
      </c>
      <c r="J33" s="20">
        <f t="shared" si="8"/>
        <v>100821</v>
      </c>
    </row>
    <row r="34" spans="1:10" x14ac:dyDescent="0.25">
      <c r="A34" s="2"/>
      <c r="C34" s="20"/>
      <c r="D34" s="20"/>
      <c r="E34" s="20"/>
      <c r="F34" s="20"/>
      <c r="G34" s="20"/>
      <c r="H34" s="20"/>
      <c r="I34" s="20"/>
      <c r="J34" s="20"/>
    </row>
    <row r="35" spans="1:10" s="2" customFormat="1" x14ac:dyDescent="0.25">
      <c r="B35" s="6">
        <f>+B33</f>
        <v>1</v>
      </c>
      <c r="C35" s="21">
        <f>+C33</f>
        <v>72224</v>
      </c>
      <c r="D35" s="21">
        <f t="shared" si="0"/>
        <v>4478</v>
      </c>
      <c r="E35" s="21">
        <f t="shared" si="1"/>
        <v>1047</v>
      </c>
      <c r="F35" s="21">
        <f t="shared" si="2"/>
        <v>15918</v>
      </c>
      <c r="G35" s="21">
        <f>ROUND($B$6*B35,0)</f>
        <v>7098</v>
      </c>
      <c r="H35" s="21">
        <f t="shared" si="3"/>
        <v>55</v>
      </c>
      <c r="I35" s="21">
        <f>SUM(D35:H35)</f>
        <v>28596</v>
      </c>
      <c r="J35" s="21">
        <f>C35+I35</f>
        <v>100820</v>
      </c>
    </row>
    <row r="36" spans="1:10" s="2" customFormat="1" x14ac:dyDescent="0.25">
      <c r="B36" s="6"/>
      <c r="C36" s="21"/>
      <c r="D36" s="20"/>
      <c r="E36" s="21"/>
      <c r="F36" s="21"/>
      <c r="G36" s="21"/>
      <c r="H36" s="21"/>
      <c r="I36" s="21"/>
      <c r="J36" s="21"/>
    </row>
    <row r="37" spans="1:10" x14ac:dyDescent="0.25">
      <c r="A37" s="2"/>
      <c r="C37" s="20"/>
      <c r="D37" s="20"/>
      <c r="E37" s="20"/>
      <c r="F37" s="20"/>
      <c r="G37" s="20"/>
      <c r="H37" s="20"/>
      <c r="I37" s="20"/>
      <c r="J37" s="20"/>
    </row>
    <row r="38" spans="1:10" x14ac:dyDescent="0.25">
      <c r="A38" s="12" t="s">
        <v>25</v>
      </c>
      <c r="B38" s="4">
        <f>+C38/C40</f>
        <v>0.65166315429743127</v>
      </c>
      <c r="C38" s="20">
        <v>45765</v>
      </c>
      <c r="D38" s="20">
        <f t="shared" si="0"/>
        <v>2837</v>
      </c>
      <c r="E38" s="20">
        <f t="shared" si="1"/>
        <v>664</v>
      </c>
      <c r="F38" s="20">
        <f t="shared" si="2"/>
        <v>10087</v>
      </c>
      <c r="G38" s="20">
        <f>ROUND($B$7*B38,0)</f>
        <v>9885</v>
      </c>
      <c r="H38" s="20">
        <f t="shared" si="3"/>
        <v>36</v>
      </c>
      <c r="I38" s="20">
        <f>SUM(D38:H38)</f>
        <v>23509</v>
      </c>
      <c r="J38" s="20">
        <f>C38+I38</f>
        <v>69274</v>
      </c>
    </row>
    <row r="39" spans="1:10" x14ac:dyDescent="0.25">
      <c r="A39" s="2"/>
      <c r="B39" s="4">
        <f>+C39/C40</f>
        <v>0.34833684570256879</v>
      </c>
      <c r="C39" s="20">
        <v>24463</v>
      </c>
      <c r="D39" s="20">
        <f t="shared" si="0"/>
        <v>1517</v>
      </c>
      <c r="E39" s="20">
        <f t="shared" si="1"/>
        <v>355</v>
      </c>
      <c r="F39" s="20">
        <f t="shared" si="2"/>
        <v>5392</v>
      </c>
      <c r="G39" s="20">
        <f>ROUND($B$7*B39,0)</f>
        <v>5284</v>
      </c>
      <c r="H39" s="20">
        <f t="shared" si="3"/>
        <v>19</v>
      </c>
      <c r="I39" s="20">
        <f>SUM(D39:H39)</f>
        <v>12567</v>
      </c>
      <c r="J39" s="20">
        <f>C39+I39</f>
        <v>37030</v>
      </c>
    </row>
    <row r="40" spans="1:10" x14ac:dyDescent="0.25">
      <c r="A40" s="2"/>
      <c r="B40" s="4">
        <f>SUM(B38:B39)</f>
        <v>1</v>
      </c>
      <c r="C40" s="20">
        <f>SUM(C38:C39)</f>
        <v>70228</v>
      </c>
      <c r="D40" s="20">
        <f t="shared" si="0"/>
        <v>4354</v>
      </c>
      <c r="E40" s="20">
        <f t="shared" ref="E40:H40" si="9">SUM(E38:E39)</f>
        <v>1019</v>
      </c>
      <c r="F40" s="20">
        <f t="shared" si="9"/>
        <v>15479</v>
      </c>
      <c r="G40" s="20">
        <f t="shared" si="9"/>
        <v>15169</v>
      </c>
      <c r="H40" s="20">
        <f t="shared" si="9"/>
        <v>55</v>
      </c>
      <c r="I40" s="20">
        <f t="shared" ref="I40:J40" si="10">SUM(I38:I39)</f>
        <v>36076</v>
      </c>
      <c r="J40" s="20">
        <f t="shared" si="10"/>
        <v>106304</v>
      </c>
    </row>
    <row r="41" spans="1:10" x14ac:dyDescent="0.25">
      <c r="A41" s="2"/>
      <c r="C41" s="20"/>
      <c r="D41" s="20"/>
      <c r="E41" s="20"/>
      <c r="F41" s="20"/>
      <c r="G41" s="20"/>
      <c r="H41" s="20"/>
      <c r="I41" s="20"/>
      <c r="J41" s="20"/>
    </row>
    <row r="42" spans="1:10" s="2" customFormat="1" x14ac:dyDescent="0.25">
      <c r="B42" s="6">
        <f>+B40</f>
        <v>1</v>
      </c>
      <c r="C42" s="21">
        <f>+C40</f>
        <v>70228</v>
      </c>
      <c r="D42" s="21">
        <f t="shared" si="0"/>
        <v>4354</v>
      </c>
      <c r="E42" s="21">
        <f t="shared" si="1"/>
        <v>1018</v>
      </c>
      <c r="F42" s="21">
        <f t="shared" si="2"/>
        <v>15478</v>
      </c>
      <c r="G42" s="21">
        <f>ROUND($B$7*B42,0)</f>
        <v>15169</v>
      </c>
      <c r="H42" s="21">
        <f t="shared" si="3"/>
        <v>55</v>
      </c>
      <c r="I42" s="21">
        <f>SUM(D42:H42)</f>
        <v>36074</v>
      </c>
      <c r="J42" s="21">
        <f>C42+I42</f>
        <v>106302</v>
      </c>
    </row>
    <row r="43" spans="1:10" x14ac:dyDescent="0.25">
      <c r="A43" s="2"/>
      <c r="C43" s="5"/>
      <c r="D43" s="5"/>
      <c r="E43" s="5"/>
      <c r="F43" s="5"/>
      <c r="G43" s="5"/>
      <c r="H43" s="5"/>
      <c r="I43" s="5"/>
      <c r="J43" s="5"/>
    </row>
    <row r="44" spans="1:10" x14ac:dyDescent="0.25">
      <c r="C44" s="5"/>
      <c r="D44" s="5"/>
      <c r="E44" s="5"/>
      <c r="F44" s="5"/>
      <c r="G44" s="5"/>
      <c r="H44" s="5"/>
      <c r="I44" s="5"/>
      <c r="J44" s="5"/>
    </row>
    <row r="45" spans="1:10" x14ac:dyDescent="0.25">
      <c r="C45" s="5"/>
      <c r="D45" s="5"/>
      <c r="E45" s="5"/>
      <c r="F45" s="5"/>
      <c r="G45" s="5"/>
      <c r="H45" s="5"/>
      <c r="I45" s="5"/>
      <c r="J45" s="5"/>
    </row>
  </sheetData>
  <mergeCells count="1">
    <mergeCell ref="A1:J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Regular</vt:lpstr>
      <vt:lpstr>Executive Service</vt:lpstr>
      <vt:lpstr>Special</vt:lpstr>
    </vt:vector>
  </TitlesOfParts>
  <Company>University of West Florida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awallace</dc:creator>
  <cp:lastModifiedBy>Pamela Cadem</cp:lastModifiedBy>
  <cp:lastPrinted>2013-02-21T21:30:28Z</cp:lastPrinted>
  <dcterms:created xsi:type="dcterms:W3CDTF">2011-03-28T14:11:25Z</dcterms:created>
  <dcterms:modified xsi:type="dcterms:W3CDTF">2015-06-24T14:36:21Z</dcterms:modified>
</cp:coreProperties>
</file>