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xr:revisionPtr revIDLastSave="0" documentId="13_ncr:1_{62B1D2C6-3158-497B-A702-4BD562B4CC61}" xr6:coauthVersionLast="36" xr6:coauthVersionMax="36" xr10:uidLastSave="{00000000-0000-0000-0000-000000000000}"/>
  <bookViews>
    <workbookView xWindow="0" yWindow="0" windowWidth="19920" windowHeight="11055" xr2:uid="{00000000-000D-0000-FFFF-FFFF00000000}"/>
  </bookViews>
  <sheets>
    <sheet name="Regular" sheetId="2" r:id="rId1"/>
    <sheet name="Executive Service" sheetId="3" r:id="rId2"/>
    <sheet name="Special" sheetId="4" r:id="rId3"/>
  </sheets>
  <calcPr calcId="191029"/>
</workbook>
</file>

<file path=xl/calcChain.xml><?xml version="1.0" encoding="utf-8"?>
<calcChain xmlns="http://schemas.openxmlformats.org/spreadsheetml/2006/main">
  <c r="D14" i="2" l="1"/>
  <c r="F13" i="4" l="1"/>
  <c r="H13" i="4"/>
  <c r="G13" i="4"/>
  <c r="D18" i="3"/>
  <c r="D17" i="3"/>
  <c r="C19" i="3"/>
  <c r="D19" i="3" s="1"/>
  <c r="I15" i="3"/>
  <c r="H15" i="3"/>
  <c r="G15" i="3"/>
  <c r="F14" i="2"/>
  <c r="G14" i="2"/>
  <c r="D60" i="3" l="1"/>
  <c r="D59" i="3"/>
  <c r="D53" i="3"/>
  <c r="D52" i="3"/>
  <c r="D46" i="3"/>
  <c r="D45" i="3"/>
  <c r="D39" i="3"/>
  <c r="D38" i="3"/>
  <c r="D32" i="3"/>
  <c r="D31" i="3"/>
  <c r="D25" i="3"/>
  <c r="D24" i="3"/>
  <c r="D15" i="3"/>
  <c r="D66" i="2"/>
  <c r="D65" i="2"/>
  <c r="D64" i="2"/>
  <c r="D58" i="2"/>
  <c r="D57" i="2"/>
  <c r="D56" i="2"/>
  <c r="D50" i="2"/>
  <c r="D49" i="2"/>
  <c r="D48" i="2"/>
  <c r="D42" i="2"/>
  <c r="D41" i="2"/>
  <c r="D40" i="2"/>
  <c r="D34" i="2"/>
  <c r="D33" i="2"/>
  <c r="D32" i="2"/>
  <c r="D26" i="2"/>
  <c r="D25" i="2"/>
  <c r="D24" i="2"/>
  <c r="D18" i="2"/>
  <c r="D17" i="2"/>
  <c r="D16" i="2"/>
  <c r="D37" i="4"/>
  <c r="D36" i="4"/>
  <c r="D30" i="4"/>
  <c r="D29" i="4"/>
  <c r="D23" i="4"/>
  <c r="D16" i="4"/>
  <c r="D15" i="4"/>
  <c r="D13" i="4"/>
  <c r="D27" i="4" l="1"/>
  <c r="D28" i="4"/>
  <c r="E13" i="4"/>
  <c r="E15" i="3"/>
  <c r="F60" i="3" l="1"/>
  <c r="F59" i="3"/>
  <c r="F53" i="3"/>
  <c r="F52" i="3"/>
  <c r="F46" i="3"/>
  <c r="F45" i="3"/>
  <c r="F65" i="2"/>
  <c r="F66" i="2"/>
  <c r="F64" i="2"/>
  <c r="F57" i="2"/>
  <c r="F58" i="2"/>
  <c r="F56" i="2"/>
  <c r="F49" i="2"/>
  <c r="F50" i="2"/>
  <c r="F48" i="2"/>
  <c r="F16" i="2"/>
  <c r="F17" i="2"/>
  <c r="F18" i="2"/>
  <c r="G18" i="3" l="1"/>
  <c r="G25" i="3"/>
  <c r="G31" i="3"/>
  <c r="G32" i="3"/>
  <c r="G38" i="3"/>
  <c r="G39" i="3"/>
  <c r="G45" i="3"/>
  <c r="G46" i="3"/>
  <c r="G52" i="3"/>
  <c r="G53" i="3"/>
  <c r="G59" i="3"/>
  <c r="G60" i="3"/>
  <c r="F18" i="3"/>
  <c r="F25" i="3"/>
  <c r="F31" i="3"/>
  <c r="F32" i="3"/>
  <c r="F38" i="3"/>
  <c r="F39" i="3"/>
  <c r="E18" i="3"/>
  <c r="E25" i="3"/>
  <c r="E31" i="3"/>
  <c r="E32" i="3"/>
  <c r="E38" i="3"/>
  <c r="E39" i="3"/>
  <c r="E45" i="3"/>
  <c r="E46" i="3"/>
  <c r="E52" i="3"/>
  <c r="E53" i="3"/>
  <c r="E59" i="3"/>
  <c r="E60" i="3"/>
  <c r="F16" i="4"/>
  <c r="F23" i="4"/>
  <c r="F29" i="4"/>
  <c r="F30" i="4"/>
  <c r="F36" i="4"/>
  <c r="F37" i="4"/>
  <c r="E16" i="4"/>
  <c r="E23" i="4"/>
  <c r="E29" i="4"/>
  <c r="E30" i="4"/>
  <c r="E36" i="4"/>
  <c r="E37" i="4"/>
  <c r="E40" i="3" l="1"/>
  <c r="E61" i="3"/>
  <c r="G47" i="3"/>
  <c r="E54" i="3"/>
  <c r="G61" i="3"/>
  <c r="G33" i="3"/>
  <c r="E47" i="3"/>
  <c r="G54" i="3"/>
  <c r="E33" i="3"/>
  <c r="G40" i="3"/>
  <c r="F47" i="3"/>
  <c r="F61" i="3"/>
  <c r="F40" i="3"/>
  <c r="F54" i="3"/>
  <c r="F33" i="3"/>
  <c r="F38" i="4"/>
  <c r="E38" i="4"/>
  <c r="F31" i="4"/>
  <c r="E31" i="4"/>
  <c r="E33" i="2" l="1"/>
  <c r="F33" i="2"/>
  <c r="E34" i="2"/>
  <c r="F34" i="2"/>
  <c r="E40" i="2"/>
  <c r="F40" i="2"/>
  <c r="E41" i="2"/>
  <c r="F41" i="2"/>
  <c r="E42" i="2"/>
  <c r="F42" i="2"/>
  <c r="E48" i="2"/>
  <c r="E49" i="2"/>
  <c r="E50" i="2"/>
  <c r="E56" i="2"/>
  <c r="E57" i="2"/>
  <c r="F59" i="2"/>
  <c r="E58" i="2"/>
  <c r="E64" i="2"/>
  <c r="E65" i="2"/>
  <c r="E66" i="2"/>
  <c r="F32" i="2"/>
  <c r="E32" i="2"/>
  <c r="F25" i="2"/>
  <c r="F26" i="2"/>
  <c r="F24" i="2"/>
  <c r="E25" i="2"/>
  <c r="E26" i="2"/>
  <c r="E24" i="2"/>
  <c r="E17" i="2"/>
  <c r="E18" i="2"/>
  <c r="E14" i="2"/>
  <c r="E16" i="2"/>
  <c r="E59" i="2" l="1"/>
  <c r="F27" i="2"/>
  <c r="F35" i="2"/>
  <c r="F67" i="2"/>
  <c r="E35" i="2"/>
  <c r="F51" i="2"/>
  <c r="E51" i="2"/>
  <c r="E43" i="2"/>
  <c r="F43" i="2"/>
  <c r="E67" i="2"/>
  <c r="E19" i="2"/>
  <c r="F19" i="2"/>
  <c r="C19" i="2"/>
  <c r="D19" i="2" s="1"/>
  <c r="C21" i="2" l="1"/>
  <c r="D21" i="2" s="1"/>
  <c r="G17" i="3"/>
  <c r="G19" i="3" s="1"/>
  <c r="F17" i="3"/>
  <c r="F19" i="3" s="1"/>
  <c r="E17" i="3"/>
  <c r="E19" i="3" s="1"/>
  <c r="C17" i="4"/>
  <c r="D17" i="4" s="1"/>
  <c r="F15" i="4"/>
  <c r="F17" i="4" s="1"/>
  <c r="E15" i="4"/>
  <c r="E17" i="4" s="1"/>
  <c r="B17" i="2"/>
  <c r="E21" i="2"/>
  <c r="B16" i="2"/>
  <c r="B18" i="2"/>
  <c r="B15" i="4" l="1"/>
  <c r="G15" i="4" s="1"/>
  <c r="B16" i="4"/>
  <c r="G16" i="4" s="1"/>
  <c r="C19" i="4"/>
  <c r="D19" i="4" s="1"/>
  <c r="F21" i="2"/>
  <c r="B17" i="3"/>
  <c r="H17" i="3" s="1"/>
  <c r="F19" i="4"/>
  <c r="E19" i="4"/>
  <c r="H18" i="2"/>
  <c r="G18" i="2"/>
  <c r="H16" i="2"/>
  <c r="G16" i="2"/>
  <c r="H17" i="2"/>
  <c r="G17" i="2"/>
  <c r="B19" i="2"/>
  <c r="B21" i="2" s="1"/>
  <c r="C21" i="3"/>
  <c r="B18" i="3"/>
  <c r="H18" i="3" s="1"/>
  <c r="I14" i="2"/>
  <c r="C38" i="4"/>
  <c r="D38" i="4" s="1"/>
  <c r="C31" i="4"/>
  <c r="D31" i="4" s="1"/>
  <c r="C22" i="4"/>
  <c r="D22" i="4" s="1"/>
  <c r="I13" i="4"/>
  <c r="J13" i="4" s="1"/>
  <c r="C61" i="3"/>
  <c r="D61" i="3" s="1"/>
  <c r="C54" i="3"/>
  <c r="D54" i="3" s="1"/>
  <c r="C47" i="3"/>
  <c r="D47" i="3" s="1"/>
  <c r="C40" i="3"/>
  <c r="D40" i="3" s="1"/>
  <c r="C33" i="3"/>
  <c r="D33" i="3" s="1"/>
  <c r="J15" i="3"/>
  <c r="K15" i="3" s="1"/>
  <c r="C67" i="2"/>
  <c r="D67" i="2" s="1"/>
  <c r="C59" i="2"/>
  <c r="D59" i="2" s="1"/>
  <c r="C51" i="2"/>
  <c r="D51" i="2" s="1"/>
  <c r="C43" i="2"/>
  <c r="D43" i="2" s="1"/>
  <c r="C35" i="2"/>
  <c r="D35" i="2" s="1"/>
  <c r="I17" i="2" l="1"/>
  <c r="J17" i="2" s="1"/>
  <c r="H15" i="4"/>
  <c r="H16" i="4"/>
  <c r="H17" i="4" s="1"/>
  <c r="B17" i="4"/>
  <c r="B19" i="4" s="1"/>
  <c r="G19" i="4" s="1"/>
  <c r="D21" i="3"/>
  <c r="G21" i="3"/>
  <c r="E21" i="3"/>
  <c r="F21" i="3"/>
  <c r="I16" i="2"/>
  <c r="J16" i="2" s="1"/>
  <c r="H19" i="3"/>
  <c r="B66" i="2"/>
  <c r="G66" i="2" s="1"/>
  <c r="B42" i="2"/>
  <c r="G42" i="2" s="1"/>
  <c r="B58" i="2"/>
  <c r="G58" i="2" s="1"/>
  <c r="C37" i="2"/>
  <c r="D37" i="2" s="1"/>
  <c r="B32" i="2"/>
  <c r="C53" i="2"/>
  <c r="D53" i="2" s="1"/>
  <c r="C63" i="3"/>
  <c r="D63" i="3" s="1"/>
  <c r="C56" i="3"/>
  <c r="D56" i="3" s="1"/>
  <c r="B45" i="3"/>
  <c r="I45" i="3" s="1"/>
  <c r="B38" i="3"/>
  <c r="H38" i="3" s="1"/>
  <c r="C35" i="3"/>
  <c r="D35" i="3" s="1"/>
  <c r="I18" i="3"/>
  <c r="J18" i="3" s="1"/>
  <c r="G24" i="3"/>
  <c r="G26" i="3" s="1"/>
  <c r="E24" i="3"/>
  <c r="E26" i="3" s="1"/>
  <c r="F24" i="3"/>
  <c r="F26" i="3" s="1"/>
  <c r="G56" i="3"/>
  <c r="I17" i="3"/>
  <c r="C24" i="4"/>
  <c r="D24" i="4" s="1"/>
  <c r="F22" i="4"/>
  <c r="F24" i="4" s="1"/>
  <c r="E22" i="4"/>
  <c r="E24" i="4" s="1"/>
  <c r="B29" i="4"/>
  <c r="G29" i="4" s="1"/>
  <c r="B36" i="4"/>
  <c r="G36" i="4" s="1"/>
  <c r="G17" i="4"/>
  <c r="B53" i="3"/>
  <c r="H53" i="3" s="1"/>
  <c r="B52" i="3"/>
  <c r="H52" i="3" s="1"/>
  <c r="H21" i="2"/>
  <c r="G21" i="2"/>
  <c r="H66" i="2"/>
  <c r="G19" i="2"/>
  <c r="H19" i="2"/>
  <c r="B49" i="2"/>
  <c r="G49" i="2" s="1"/>
  <c r="I18" i="2"/>
  <c r="J18" i="2" s="1"/>
  <c r="B19" i="3"/>
  <c r="B21" i="3" s="1"/>
  <c r="I15" i="4"/>
  <c r="B57" i="2"/>
  <c r="B59" i="3"/>
  <c r="H59" i="3" s="1"/>
  <c r="B31" i="3"/>
  <c r="H31" i="3" s="1"/>
  <c r="B65" i="2"/>
  <c r="G65" i="2" s="1"/>
  <c r="C49" i="3"/>
  <c r="D49" i="3" s="1"/>
  <c r="B60" i="3"/>
  <c r="H60" i="3" s="1"/>
  <c r="B34" i="2"/>
  <c r="B41" i="2"/>
  <c r="G41" i="2" s="1"/>
  <c r="B33" i="2"/>
  <c r="C61" i="2"/>
  <c r="D61" i="2" s="1"/>
  <c r="B32" i="3"/>
  <c r="H32" i="3" s="1"/>
  <c r="J14" i="2"/>
  <c r="C40" i="4"/>
  <c r="D40" i="4" s="1"/>
  <c r="C33" i="4"/>
  <c r="D33" i="4" s="1"/>
  <c r="C27" i="2"/>
  <c r="D27" i="2" s="1"/>
  <c r="E27" i="2"/>
  <c r="B30" i="4"/>
  <c r="G30" i="4" s="1"/>
  <c r="B37" i="4"/>
  <c r="G37" i="4" s="1"/>
  <c r="B39" i="3"/>
  <c r="H39" i="3" s="1"/>
  <c r="C26" i="3"/>
  <c r="D26" i="3" s="1"/>
  <c r="B46" i="3"/>
  <c r="C42" i="3"/>
  <c r="D42" i="3" s="1"/>
  <c r="C69" i="2"/>
  <c r="D69" i="2" s="1"/>
  <c r="B64" i="2"/>
  <c r="G64" i="2" s="1"/>
  <c r="B56" i="2"/>
  <c r="B50" i="2"/>
  <c r="G50" i="2" s="1"/>
  <c r="B48" i="2"/>
  <c r="G48" i="2" s="1"/>
  <c r="B40" i="2"/>
  <c r="G40" i="2" s="1"/>
  <c r="C45" i="2"/>
  <c r="D45" i="2" s="1"/>
  <c r="H58" i="2" l="1"/>
  <c r="E53" i="2"/>
  <c r="H19" i="4"/>
  <c r="I19" i="4" s="1"/>
  <c r="J19" i="4" s="1"/>
  <c r="I16" i="4"/>
  <c r="J16" i="4" s="1"/>
  <c r="I21" i="3"/>
  <c r="H21" i="3"/>
  <c r="J21" i="3" s="1"/>
  <c r="J17" i="3"/>
  <c r="J19" i="3" s="1"/>
  <c r="I19" i="3"/>
  <c r="E37" i="2"/>
  <c r="K18" i="3"/>
  <c r="C26" i="4"/>
  <c r="D26" i="4" s="1"/>
  <c r="H42" i="2"/>
  <c r="I42" i="2" s="1"/>
  <c r="J42" i="2" s="1"/>
  <c r="B22" i="4"/>
  <c r="H22" i="4" s="1"/>
  <c r="F61" i="2"/>
  <c r="H45" i="3"/>
  <c r="J45" i="3" s="1"/>
  <c r="K45" i="3" s="1"/>
  <c r="F53" i="2"/>
  <c r="F69" i="2"/>
  <c r="B23" i="4"/>
  <c r="F37" i="2"/>
  <c r="I58" i="2"/>
  <c r="J58" i="2" s="1"/>
  <c r="G63" i="3"/>
  <c r="E56" i="3"/>
  <c r="I38" i="3"/>
  <c r="J38" i="3" s="1"/>
  <c r="F35" i="3"/>
  <c r="E35" i="3"/>
  <c r="E63" i="3"/>
  <c r="F63" i="3"/>
  <c r="F56" i="3"/>
  <c r="F49" i="3"/>
  <c r="G35" i="3"/>
  <c r="B24" i="3"/>
  <c r="H24" i="3" s="1"/>
  <c r="I32" i="3"/>
  <c r="H33" i="3"/>
  <c r="I31" i="3"/>
  <c r="I59" i="3"/>
  <c r="H61" i="3"/>
  <c r="E42" i="3"/>
  <c r="F42" i="3"/>
  <c r="G42" i="3"/>
  <c r="I53" i="3"/>
  <c r="J53" i="3" s="1"/>
  <c r="K53" i="3" s="1"/>
  <c r="H46" i="3"/>
  <c r="I46" i="3"/>
  <c r="I47" i="3" s="1"/>
  <c r="I52" i="3"/>
  <c r="I60" i="3"/>
  <c r="J60" i="3" s="1"/>
  <c r="K60" i="3" s="1"/>
  <c r="B40" i="3"/>
  <c r="B42" i="3" s="1"/>
  <c r="H42" i="3" s="1"/>
  <c r="I39" i="3"/>
  <c r="E49" i="3"/>
  <c r="G49" i="3"/>
  <c r="H40" i="3"/>
  <c r="B31" i="4"/>
  <c r="H30" i="4"/>
  <c r="H29" i="4"/>
  <c r="I29" i="4" s="1"/>
  <c r="H23" i="4"/>
  <c r="G23" i="4"/>
  <c r="F33" i="4"/>
  <c r="E33" i="4"/>
  <c r="F40" i="4"/>
  <c r="E40" i="4"/>
  <c r="H36" i="4"/>
  <c r="G38" i="4"/>
  <c r="B38" i="4"/>
  <c r="H37" i="4"/>
  <c r="B54" i="3"/>
  <c r="B56" i="3" s="1"/>
  <c r="H56" i="3" s="1"/>
  <c r="G57" i="2"/>
  <c r="H57" i="2"/>
  <c r="H49" i="2"/>
  <c r="E45" i="2"/>
  <c r="F45" i="2"/>
  <c r="E61" i="2"/>
  <c r="H65" i="2"/>
  <c r="H40" i="2"/>
  <c r="G33" i="2"/>
  <c r="H33" i="2"/>
  <c r="H48" i="2"/>
  <c r="H50" i="2"/>
  <c r="G34" i="2"/>
  <c r="H34" i="2"/>
  <c r="E69" i="2"/>
  <c r="H41" i="2"/>
  <c r="G56" i="2"/>
  <c r="H56" i="2"/>
  <c r="H59" i="2" s="1"/>
  <c r="H32" i="2"/>
  <c r="G32" i="2"/>
  <c r="H64" i="2"/>
  <c r="J19" i="2"/>
  <c r="I19" i="2"/>
  <c r="I21" i="2"/>
  <c r="J21" i="2" s="1"/>
  <c r="B59" i="2"/>
  <c r="B61" i="2" s="1"/>
  <c r="J15" i="4"/>
  <c r="B67" i="2"/>
  <c r="B69" i="2" s="1"/>
  <c r="G69" i="2" s="1"/>
  <c r="B33" i="3"/>
  <c r="B35" i="3" s="1"/>
  <c r="H35" i="3" s="1"/>
  <c r="C29" i="2"/>
  <c r="D29" i="2" s="1"/>
  <c r="B25" i="2"/>
  <c r="B61" i="3"/>
  <c r="B63" i="3" s="1"/>
  <c r="H63" i="3" s="1"/>
  <c r="B26" i="2"/>
  <c r="B24" i="2"/>
  <c r="B25" i="3"/>
  <c r="C28" i="3"/>
  <c r="D28" i="3" s="1"/>
  <c r="B47" i="3"/>
  <c r="B49" i="3" s="1"/>
  <c r="I66" i="2"/>
  <c r="J66" i="2" s="1"/>
  <c r="B51" i="2"/>
  <c r="B53" i="2" s="1"/>
  <c r="G53" i="2" s="1"/>
  <c r="B43" i="2"/>
  <c r="B45" i="2" s="1"/>
  <c r="G45" i="2" s="1"/>
  <c r="B35" i="2"/>
  <c r="B37" i="2" s="1"/>
  <c r="J17" i="4" l="1"/>
  <c r="H67" i="2"/>
  <c r="I40" i="3"/>
  <c r="K17" i="3"/>
  <c r="K19" i="3" s="1"/>
  <c r="G22" i="4"/>
  <c r="B24" i="4"/>
  <c r="B26" i="4" s="1"/>
  <c r="E26" i="4"/>
  <c r="I17" i="4"/>
  <c r="F26" i="4"/>
  <c r="H47" i="3"/>
  <c r="I57" i="2"/>
  <c r="J57" i="2" s="1"/>
  <c r="G59" i="2"/>
  <c r="I61" i="3"/>
  <c r="I54" i="3"/>
  <c r="I33" i="3"/>
  <c r="I24" i="3"/>
  <c r="J24" i="3" s="1"/>
  <c r="K24" i="3" s="1"/>
  <c r="G35" i="2"/>
  <c r="H38" i="4"/>
  <c r="I36" i="4"/>
  <c r="J36" i="4" s="1"/>
  <c r="G31" i="4"/>
  <c r="H31" i="4"/>
  <c r="H49" i="3"/>
  <c r="I49" i="3"/>
  <c r="J52" i="3"/>
  <c r="J54" i="3" s="1"/>
  <c r="I63" i="3"/>
  <c r="I42" i="3"/>
  <c r="J42" i="3" s="1"/>
  <c r="K42" i="3" s="1"/>
  <c r="I35" i="3"/>
  <c r="I56" i="3"/>
  <c r="J56" i="3" s="1"/>
  <c r="K56" i="3" s="1"/>
  <c r="F28" i="3"/>
  <c r="E28" i="3"/>
  <c r="G28" i="3"/>
  <c r="H25" i="3"/>
  <c r="H26" i="3" s="1"/>
  <c r="I25" i="3"/>
  <c r="H54" i="3"/>
  <c r="B40" i="4"/>
  <c r="G40" i="4" s="1"/>
  <c r="G24" i="4"/>
  <c r="H26" i="4"/>
  <c r="G26" i="4"/>
  <c r="B33" i="4"/>
  <c r="G33" i="4" s="1"/>
  <c r="H24" i="4"/>
  <c r="H43" i="2"/>
  <c r="I34" i="2"/>
  <c r="J34" i="2" s="1"/>
  <c r="G43" i="2"/>
  <c r="H53" i="2"/>
  <c r="H45" i="2"/>
  <c r="I45" i="2" s="1"/>
  <c r="J45" i="2" s="1"/>
  <c r="H24" i="2"/>
  <c r="G24" i="2"/>
  <c r="G26" i="2"/>
  <c r="H26" i="2"/>
  <c r="H69" i="2"/>
  <c r="I69" i="2" s="1"/>
  <c r="J69" i="2" s="1"/>
  <c r="G25" i="2"/>
  <c r="H25" i="2"/>
  <c r="H35" i="2"/>
  <c r="F29" i="2"/>
  <c r="E29" i="2"/>
  <c r="G61" i="2"/>
  <c r="I61" i="2" s="1"/>
  <c r="J61" i="2" s="1"/>
  <c r="H61" i="2"/>
  <c r="I49" i="2"/>
  <c r="J49" i="2" s="1"/>
  <c r="G51" i="2"/>
  <c r="G37" i="2"/>
  <c r="H37" i="2"/>
  <c r="G67" i="2"/>
  <c r="H51" i="2"/>
  <c r="K21" i="3"/>
  <c r="I65" i="2"/>
  <c r="J65" i="2" s="1"/>
  <c r="J46" i="3"/>
  <c r="K46" i="3" s="1"/>
  <c r="K47" i="3" s="1"/>
  <c r="J31" i="3"/>
  <c r="K31" i="3" s="1"/>
  <c r="J32" i="3"/>
  <c r="K32" i="3" s="1"/>
  <c r="I41" i="2"/>
  <c r="J41" i="2" s="1"/>
  <c r="J39" i="3"/>
  <c r="K39" i="3" s="1"/>
  <c r="J59" i="3"/>
  <c r="J61" i="3" s="1"/>
  <c r="I33" i="2"/>
  <c r="J33" i="2" s="1"/>
  <c r="I50" i="2"/>
  <c r="J50" i="2" s="1"/>
  <c r="I37" i="4"/>
  <c r="J37" i="4" s="1"/>
  <c r="I30" i="4"/>
  <c r="J30" i="4" s="1"/>
  <c r="B27" i="2"/>
  <c r="B29" i="2" s="1"/>
  <c r="J29" i="4"/>
  <c r="I22" i="4"/>
  <c r="I23" i="4"/>
  <c r="J23" i="4" s="1"/>
  <c r="K38" i="3"/>
  <c r="B26" i="3"/>
  <c r="B28" i="3" s="1"/>
  <c r="I40" i="2"/>
  <c r="J40" i="2" s="1"/>
  <c r="I64" i="2"/>
  <c r="J64" i="2" s="1"/>
  <c r="I56" i="2"/>
  <c r="I48" i="2"/>
  <c r="I32" i="2"/>
  <c r="I26" i="3" l="1"/>
  <c r="I59" i="2"/>
  <c r="H27" i="2"/>
  <c r="I25" i="2"/>
  <c r="J25" i="2" s="1"/>
  <c r="K52" i="3"/>
  <c r="K54" i="3" s="1"/>
  <c r="I28" i="3"/>
  <c r="H28" i="3"/>
  <c r="J47" i="3"/>
  <c r="H33" i="4"/>
  <c r="H40" i="4"/>
  <c r="I40" i="4" s="1"/>
  <c r="J40" i="4" s="1"/>
  <c r="I26" i="2"/>
  <c r="J26" i="2" s="1"/>
  <c r="H29" i="2"/>
  <c r="G29" i="2"/>
  <c r="G27" i="2"/>
  <c r="J67" i="2"/>
  <c r="J63" i="3"/>
  <c r="K63" i="3" s="1"/>
  <c r="J40" i="3"/>
  <c r="K33" i="3"/>
  <c r="J33" i="3"/>
  <c r="J43" i="2"/>
  <c r="K40" i="3"/>
  <c r="I37" i="2"/>
  <c r="J37" i="2" s="1"/>
  <c r="K59" i="3"/>
  <c r="K61" i="3" s="1"/>
  <c r="J35" i="3"/>
  <c r="K35" i="3" s="1"/>
  <c r="I24" i="2"/>
  <c r="J38" i="4"/>
  <c r="I38" i="4"/>
  <c r="J31" i="4"/>
  <c r="I31" i="4"/>
  <c r="I24" i="4"/>
  <c r="J22" i="4"/>
  <c r="J24" i="4" s="1"/>
  <c r="I26" i="4"/>
  <c r="J26" i="4" s="1"/>
  <c r="J25" i="3"/>
  <c r="J49" i="3"/>
  <c r="K49" i="3" s="1"/>
  <c r="I43" i="2"/>
  <c r="I67" i="2"/>
  <c r="J56" i="2"/>
  <c r="J59" i="2" s="1"/>
  <c r="J48" i="2"/>
  <c r="J51" i="2" s="1"/>
  <c r="I51" i="2"/>
  <c r="I53" i="2"/>
  <c r="J53" i="2" s="1"/>
  <c r="J32" i="2"/>
  <c r="J35" i="2" s="1"/>
  <c r="I35" i="2"/>
  <c r="I29" i="2" l="1"/>
  <c r="J29" i="2" s="1"/>
  <c r="I33" i="4"/>
  <c r="J33" i="4" s="1"/>
  <c r="J28" i="3"/>
  <c r="K28" i="3" s="1"/>
  <c r="I27" i="2"/>
  <c r="J24" i="2"/>
  <c r="J27" i="2" s="1"/>
  <c r="K25" i="3"/>
  <c r="K26" i="3" s="1"/>
  <c r="J26" i="3"/>
</calcChain>
</file>

<file path=xl/sharedStrings.xml><?xml version="1.0" encoding="utf-8"?>
<sst xmlns="http://schemas.openxmlformats.org/spreadsheetml/2006/main" count="92" uniqueCount="38">
  <si>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</si>
  <si>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</si>
  <si>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</si>
  <si>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</si>
  <si>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</si>
  <si>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</si>
  <si>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</si>
  <si>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</si>
  <si>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</si>
  <si>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</si>
  <si>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</si>
  <si>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</si>
  <si>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</si>
  <si>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</si>
  <si>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</si>
  <si>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</si>
  <si>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</si>
  <si>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</si>
  <si>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</si>
  <si>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</si>
  <si>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</si>
  <si>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</si>
  <si>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</si>
  <si>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</si>
  <si>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</si>
  <si>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</si>
  <si>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</si>
  <si>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Health-Vacant</t>
  </si>
  <si>
    <t>Health Vacant</t>
  </si>
  <si>
    <t>Special Risk-Vacant Health</t>
  </si>
  <si>
    <t>FRS-Vacant Health</t>
  </si>
  <si>
    <t>SS Salary Max</t>
  </si>
  <si>
    <t>Max Amt.</t>
  </si>
  <si>
    <t>ORP-Individual Health</t>
  </si>
  <si>
    <t>FRS-Individual Health</t>
  </si>
  <si>
    <t>Factor for Max SS</t>
  </si>
  <si>
    <t>Position</t>
  </si>
  <si>
    <t>Conversion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</si>
</sst>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3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 applyFill="1"/>
    <xf numFmtId="0" fontId="1" fillId="2" borderId="0" xfId="0" applyFont="1" applyFill="1"/>
    <xf numFmtId="0" fontId="1" fillId="3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2" xfId="1" applyNumberFormat="1" applyFont="1" applyBorder="1"/>
    <xf numFmtId="165" fontId="2" fillId="0" borderId="0" xfId="1" applyNumberFormat="1" applyFont="1"/>
    <xf numFmtId="0" fontId="3" fillId="0" borderId="0" xfId="0" applyFont="1"/>
    <xf numFmtId="0" fontId="3" fillId="0" borderId="0" xfId="0" applyFont="1" applyFill="1"/>
    <xf numFmtId="164" fontId="3" fillId="0" borderId="0" xfId="0" applyNumberFormat="1" applyFont="1" applyFill="1"/>
    <xf numFmtId="165" fontId="3" fillId="0" borderId="0" xfId="1" applyNumberFormat="1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165" fontId="4" fillId="0" borderId="2" xfId="1" applyNumberFormat="1" applyFont="1" applyBorder="1"/>
    <xf numFmtId="165" fontId="4" fillId="0" borderId="0" xfId="1" applyNumberFormat="1" applyFont="1"/>
    <xf numFmtId="0" fontId="3" fillId="0" borderId="1" xfId="0" applyFont="1" applyBorder="1" applyAlignment="1">
      <alignment vertical="center"/>
    </xf>
    <xf numFmtId="0" fontId="3" fillId="2" borderId="0" xfId="0" applyFont="1" applyFill="1"/>
    <xf numFmtId="0" fontId="3" fillId="5" borderId="0" xfId="0" applyFont="1" applyFill="1"/>
    <xf numFmtId="2" fontId="3" fillId="0" borderId="0" xfId="0" applyNumberFormat="1" applyFont="1"/>
    <xf numFmtId="2" fontId="4" fillId="0" borderId="0" xfId="0" applyNumberFormat="1" applyFont="1"/>
    <xf numFmtId="2" fontId="3" fillId="0" borderId="0" xfId="0" applyNumberFormat="1" applyFont="1" applyBorder="1"/>
    <xf numFmtId="2" fontId="4" fillId="0" borderId="0" xfId="0" applyNumberFormat="1" applyFont="1" applyBorder="1"/>
    <xf numFmtId="40" fontId="0" fillId="0" borderId="0" xfId="0" applyNumberFormat="1" applyBorder="1"/>
    <xf numFmtId="0" fontId="0" fillId="0" borderId="0" xfId="0" applyBorder="1"/>
    <xf numFmtId="40" fontId="1" fillId="0" borderId="0" xfId="0" applyNumberFormat="1" applyFont="1" applyBorder="1"/>
    <xf numFmtId="2" fontId="0" fillId="0" borderId="0" xfId="0" applyNumberFormat="1" applyBorder="1" applyAlignment="1">
      <alignment horizontal="center"/>
    </xf>
    <xf numFmtId="0" fontId="5" fillId="4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A1:N90"/>
  <sheetViews>
    <sheetView tabSelected="1" workbookViewId="0">
      <selection activeCell="B10" sqref="B10"/>
    </sheetView>
  </sheetViews>
  <sheetFormatPr defaultRowHeight="12.75" x14ac:dyDescent="0.2"/>
  <cols>
    <col min="1" max="1" width="20.85546875" style="25" customWidth="1"/>
    <col min="2" max="2" width="9.28515625" style="25" customWidth="1"/>
    <col min="3" max="3" width="10.5703125" style="25" bestFit="1" customWidth="1"/>
    <col min="4" max="4" width="11.140625" style="25" customWidth="1"/>
    <col min="5" max="5" width="12.85546875" style="25" customWidth="1"/>
    <col min="6" max="6" width="11.28515625" style="25" bestFit="1" customWidth="1"/>
    <col min="7" max="7" width="10.85546875" style="25" customWidth="1"/>
    <col min="8" max="8" width="9.7109375" style="25" customWidth="1"/>
    <col min="9" max="9" width="11.5703125" style="25" bestFit="1" customWidth="1"/>
    <col min="10" max="10" width="11.7109375" style="25" customWidth="1"/>
    <col min="11" max="16384" width="9.140625" style="25"/>
  </cols>
  <sheetData>
    <row r="1" spans="1:14" ht="21" x14ac:dyDescent="0.2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</row>
    <row r="2" spans="1:14" x14ac:dyDescent="0.2">
      <c r="A2" s="26" t="s">
        <v>18</v>
      </c>
      <c r="B2" s="27">
        <v>6.2E-2</v>
      </c>
      <c r="D2" s="28">
        <v>137700</v>
      </c>
      <c r="E2" s="25" t="s">
        <v>31</v>
      </c>
    </row>
    <row r="3" spans="1:14" x14ac:dyDescent="0.2">
      <c r="A3" s="26" t="s">
        <v>19</v>
      </c>
      <c r="B3" s="26">
        <v>1.4500000000000001E-2</v>
      </c>
      <c r="C3" s="29"/>
      <c r="D3" s="28">
        <v>8537.4</v>
      </c>
      <c r="E3" s="25" t="s">
        <v>32</v>
      </c>
    </row>
    <row r="4" spans="1:14" x14ac:dyDescent="0.2">
      <c r="A4" s="26" t="s">
        <v>20</v>
      </c>
      <c r="B4" s="27">
        <v>0.1</v>
      </c>
      <c r="C4" s="30"/>
      <c r="D4" s="25">
        <v>1</v>
      </c>
      <c r="E4" s="25" t="s">
        <v>35</v>
      </c>
    </row>
    <row r="5" spans="1:14" x14ac:dyDescent="0.2">
      <c r="A5" s="26" t="s">
        <v>21</v>
      </c>
      <c r="B5" s="27">
        <v>8.5900000000000004E-2</v>
      </c>
      <c r="C5" s="31"/>
    </row>
    <row r="6" spans="1:14" x14ac:dyDescent="0.2">
      <c r="A6" s="26" t="s">
        <v>11</v>
      </c>
      <c r="B6" s="26">
        <v>0</v>
      </c>
      <c r="C6" s="30"/>
    </row>
    <row r="7" spans="1:14" x14ac:dyDescent="0.2">
      <c r="A7" s="26" t="s">
        <v>10</v>
      </c>
      <c r="B7" s="32">
        <v>8913.2199999999993</v>
      </c>
      <c r="C7" s="33"/>
    </row>
    <row r="8" spans="1:14" x14ac:dyDescent="0.2">
      <c r="A8" s="26" t="s">
        <v>9</v>
      </c>
      <c r="B8" s="32">
        <v>19254.16</v>
      </c>
      <c r="C8" s="33"/>
    </row>
    <row r="9" spans="1:14" x14ac:dyDescent="0.2">
      <c r="A9" s="26" t="s">
        <v>26</v>
      </c>
      <c r="B9" s="32">
        <v>10527.08</v>
      </c>
      <c r="C9" s="33"/>
    </row>
    <row r="10" spans="1:14" x14ac:dyDescent="0.2">
      <c r="A10" s="26" t="s">
        <v>27</v>
      </c>
      <c r="B10" s="32">
        <v>14083.69</v>
      </c>
      <c r="C10" s="33"/>
    </row>
    <row r="11" spans="1:14" x14ac:dyDescent="0.2">
      <c r="A11" s="26" t="s">
        <v>5</v>
      </c>
      <c r="B11" s="26">
        <v>55</v>
      </c>
    </row>
    <row r="12" spans="1:14" s="36" customFormat="1" ht="32.25" customHeight="1" thickBot="1" x14ac:dyDescent="0.3">
      <c r="A12" s="43"/>
      <c r="B12" s="34" t="s">
        <v>0</v>
      </c>
      <c r="C12" s="34" t="s">
        <v>1</v>
      </c>
      <c r="D12" s="35" t="s">
        <v>18</v>
      </c>
      <c r="E12" s="34" t="s">
        <v>19</v>
      </c>
      <c r="F12" s="34" t="s">
        <v>2</v>
      </c>
      <c r="G12" s="34" t="s">
        <v>4</v>
      </c>
      <c r="H12" s="34" t="s">
        <v>5</v>
      </c>
      <c r="I12" s="34" t="s">
        <v>6</v>
      </c>
      <c r="J12" s="34" t="s">
        <v>7</v>
      </c>
    </row>
    <row r="14" spans="1:14" x14ac:dyDescent="0.2">
      <c r="A14" s="37" t="s">
        <v>8</v>
      </c>
      <c r="B14" s="38">
        <v>1</v>
      </c>
      <c r="C14" s="28">
        <v>30000</v>
      </c>
      <c r="D14" s="28">
        <f>ROUND(IF(C14&gt;=$D$2,($D$3*$D$4),(C14*$B$2)),0)</f>
        <v>1860</v>
      </c>
      <c r="E14" s="28">
        <f>ROUND(C14*B3,0)</f>
        <v>435</v>
      </c>
      <c r="F14" s="28">
        <f>+C14*B4</f>
        <v>3000</v>
      </c>
      <c r="G14" s="28">
        <f>+B10</f>
        <v>14083.69</v>
      </c>
      <c r="H14" s="28">
        <v>55</v>
      </c>
      <c r="I14" s="28">
        <f>SUM(D14:H14)</f>
        <v>19433.690000000002</v>
      </c>
      <c r="J14" s="28">
        <f>C14+I14</f>
        <v>49433.69</v>
      </c>
      <c r="K14" s="28"/>
      <c r="L14" s="28"/>
      <c r="M14" s="28"/>
      <c r="N14" s="28"/>
    </row>
    <row r="15" spans="1:14" x14ac:dyDescent="0.2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x14ac:dyDescent="0.2">
      <c r="A16" s="45" t="s">
        <v>30</v>
      </c>
      <c r="B16" s="46">
        <f>+C16/C19</f>
        <v>0.90149999999999997</v>
      </c>
      <c r="C16" s="28">
        <v>27045</v>
      </c>
      <c r="D16" s="28">
        <f>ROUND(IF(C16&gt;=$D$2,($D$3*$D$4),(C16*$B$2)),0)</f>
        <v>1677</v>
      </c>
      <c r="E16" s="28">
        <f>ROUND(C16*$B$3,0)</f>
        <v>392</v>
      </c>
      <c r="F16" s="28">
        <f>ROUND(C16*$B$4,0)</f>
        <v>2705</v>
      </c>
      <c r="G16" s="28">
        <f>ROUND($B$10*B16,0)</f>
        <v>12696</v>
      </c>
      <c r="H16" s="28">
        <f>ROUND($B$11*B16,0)</f>
        <v>50</v>
      </c>
      <c r="I16" s="28">
        <f>SUM(D16:H16)</f>
        <v>17520</v>
      </c>
      <c r="J16" s="28">
        <f>C16+I16</f>
        <v>44565</v>
      </c>
      <c r="K16" s="28"/>
      <c r="L16" s="28"/>
      <c r="M16" s="28"/>
      <c r="N16" s="28"/>
    </row>
    <row r="17" spans="1:14" x14ac:dyDescent="0.2">
      <c r="A17" s="26"/>
      <c r="B17" s="46">
        <f>+C17/C19</f>
        <v>2.3866666666666668E-2</v>
      </c>
      <c r="C17" s="28">
        <v>716</v>
      </c>
      <c r="D17" s="28">
        <f>ROUND(IF(C17&gt;=$D$2,($D$3*$D$4),(C17*$B$2)),0)</f>
        <v>44</v>
      </c>
      <c r="E17" s="28">
        <f t="shared" ref="E17:E18" si="0">ROUND(C17*$B$3,0)</f>
        <v>10</v>
      </c>
      <c r="F17" s="28">
        <f t="shared" ref="F17:F18" si="1">ROUND(C17*$B$4,0)</f>
        <v>72</v>
      </c>
      <c r="G17" s="28">
        <f t="shared" ref="G17:G18" si="2">ROUND($B$10*B17,0)</f>
        <v>336</v>
      </c>
      <c r="H17" s="28">
        <f t="shared" ref="H17:H18" si="3">ROUND($B$11*B17,0)</f>
        <v>1</v>
      </c>
      <c r="I17" s="28">
        <f>SUM(D17:H17)</f>
        <v>463</v>
      </c>
      <c r="J17" s="28">
        <f>C17+I17</f>
        <v>1179</v>
      </c>
      <c r="K17" s="28"/>
      <c r="L17" s="28"/>
      <c r="M17" s="28"/>
      <c r="N17" s="28"/>
    </row>
    <row r="18" spans="1:14" x14ac:dyDescent="0.2">
      <c r="B18" s="46">
        <f>+C18/C19</f>
        <v>7.4633333333333329E-2</v>
      </c>
      <c r="C18" s="28">
        <v>2239</v>
      </c>
      <c r="D18" s="28">
        <f>ROUND(IF(C18&gt;=$D$2,($D$3*$D$4),(C18*$B$2)),0)</f>
        <v>139</v>
      </c>
      <c r="E18" s="28">
        <f t="shared" si="0"/>
        <v>32</v>
      </c>
      <c r="F18" s="28">
        <f t="shared" si="1"/>
        <v>224</v>
      </c>
      <c r="G18" s="28">
        <f t="shared" si="2"/>
        <v>1051</v>
      </c>
      <c r="H18" s="28">
        <f t="shared" si="3"/>
        <v>4</v>
      </c>
      <c r="I18" s="28">
        <f>SUM(D18:H18)</f>
        <v>1450</v>
      </c>
      <c r="J18" s="28">
        <f>C18+I18</f>
        <v>3689</v>
      </c>
      <c r="K18" s="28"/>
      <c r="L18" s="28"/>
      <c r="M18" s="28"/>
      <c r="N18" s="28"/>
    </row>
    <row r="19" spans="1:14" x14ac:dyDescent="0.2">
      <c r="B19" s="46">
        <f t="shared" ref="B19:J19" si="4">SUM(B16:B18)</f>
        <v>1</v>
      </c>
      <c r="C19" s="28">
        <f t="shared" si="4"/>
        <v>30000</v>
      </c>
      <c r="D19" s="28">
        <f>ROUND(IF(C19&gt;=$D$2,($D$3*$D$4),(C19*$B$2)),0)</f>
        <v>1860</v>
      </c>
      <c r="E19" s="28">
        <f t="shared" si="4"/>
        <v>434</v>
      </c>
      <c r="F19" s="28">
        <f t="shared" si="4"/>
        <v>3001</v>
      </c>
      <c r="G19" s="28">
        <f t="shared" si="4"/>
        <v>14083</v>
      </c>
      <c r="H19" s="28">
        <f t="shared" si="4"/>
        <v>55</v>
      </c>
      <c r="I19" s="28">
        <f t="shared" si="4"/>
        <v>19433</v>
      </c>
      <c r="J19" s="28">
        <f t="shared" si="4"/>
        <v>49433</v>
      </c>
      <c r="K19" s="28"/>
      <c r="L19" s="28"/>
      <c r="M19" s="28"/>
      <c r="N19" s="28"/>
    </row>
    <row r="20" spans="1:14" x14ac:dyDescent="0.2">
      <c r="B20" s="4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s="40" customFormat="1" ht="13.5" thickBot="1" x14ac:dyDescent="0.25">
      <c r="A21" s="25"/>
      <c r="B21" s="47">
        <f>+B19</f>
        <v>1</v>
      </c>
      <c r="C21" s="41">
        <f>+C19</f>
        <v>30000</v>
      </c>
      <c r="D21" s="41">
        <f>ROUND(IF(C21&gt;=$D$2,($D$3*$D$4),(C21*$B$2)),0)</f>
        <v>1860</v>
      </c>
      <c r="E21" s="41">
        <f>ROUND(C21*$B$3,0)</f>
        <v>435</v>
      </c>
      <c r="F21" s="41">
        <f>ROUND(C21*$B$4,0)</f>
        <v>3000</v>
      </c>
      <c r="G21" s="41">
        <f>ROUND($B$10*B21,0)</f>
        <v>14084</v>
      </c>
      <c r="H21" s="41">
        <f>ROUND($B$11*B21,0)</f>
        <v>55</v>
      </c>
      <c r="I21" s="41">
        <f>SUM(D21:H21)</f>
        <v>19434</v>
      </c>
      <c r="J21" s="41">
        <f>C21+I21</f>
        <v>49434</v>
      </c>
      <c r="K21" s="42"/>
      <c r="L21" s="42"/>
      <c r="M21" s="42"/>
      <c r="N21" s="42"/>
    </row>
    <row r="22" spans="1:14" ht="13.5" thickTop="1" x14ac:dyDescent="0.2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x14ac:dyDescent="0.2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x14ac:dyDescent="0.2">
      <c r="A24" s="45" t="s">
        <v>12</v>
      </c>
      <c r="B24" s="48">
        <f>+C24/C27</f>
        <v>0.90149999999999997</v>
      </c>
      <c r="C24" s="28">
        <v>27045</v>
      </c>
      <c r="D24" s="28">
        <f>ROUND(IF(C24&gt;=$D$2,($D$3*$D$4),(C24*$B$2)),0)</f>
        <v>1677</v>
      </c>
      <c r="E24" s="28">
        <f>ROUND(C24*$B$3,0)</f>
        <v>392</v>
      </c>
      <c r="F24" s="28">
        <f>ROUND(C24*$B$4,0)</f>
        <v>2705</v>
      </c>
      <c r="G24" s="28">
        <f>ROUND($B$6*B24,0)</f>
        <v>0</v>
      </c>
      <c r="H24" s="28">
        <f>ROUND($B$11*B24,0)</f>
        <v>50</v>
      </c>
      <c r="I24" s="28">
        <f>SUM(D24:H24)</f>
        <v>4824</v>
      </c>
      <c r="J24" s="28">
        <f>C24+I24</f>
        <v>31869</v>
      </c>
      <c r="K24" s="28"/>
      <c r="L24" s="28"/>
      <c r="M24" s="28"/>
      <c r="N24" s="28"/>
    </row>
    <row r="25" spans="1:14" x14ac:dyDescent="0.2">
      <c r="A25" s="26"/>
      <c r="B25" s="48">
        <f>+C25/C27</f>
        <v>2.3866666666666668E-2</v>
      </c>
      <c r="C25" s="28">
        <v>716</v>
      </c>
      <c r="D25" s="28">
        <f>ROUND(IF(C25&gt;=$D$2,($D$3*$D$4),(C25*$B$2)),0)</f>
        <v>44</v>
      </c>
      <c r="E25" s="28">
        <f t="shared" ref="E25:E26" si="5">ROUND(C25*$B$3,0)</f>
        <v>10</v>
      </c>
      <c r="F25" s="28">
        <f t="shared" ref="F25:F29" si="6">ROUND(C25*$B$4,0)</f>
        <v>72</v>
      </c>
      <c r="G25" s="28">
        <f t="shared" ref="G25:G29" si="7">ROUND($B$6*B25,0)</f>
        <v>0</v>
      </c>
      <c r="H25" s="28">
        <f t="shared" ref="H25:H29" si="8">ROUND($B$11*B25,0)</f>
        <v>1</v>
      </c>
      <c r="I25" s="28">
        <f>SUM(D25:H25)</f>
        <v>127</v>
      </c>
      <c r="J25" s="28">
        <f>C25+I25</f>
        <v>843</v>
      </c>
      <c r="K25" s="28"/>
      <c r="L25" s="28"/>
      <c r="M25" s="28"/>
      <c r="N25" s="28"/>
    </row>
    <row r="26" spans="1:14" x14ac:dyDescent="0.2">
      <c r="B26" s="48">
        <f>+C26/C27</f>
        <v>7.4633333333333329E-2</v>
      </c>
      <c r="C26" s="28">
        <v>2239</v>
      </c>
      <c r="D26" s="28">
        <f>ROUND(IF(C26&gt;=$D$2,($D$3*$D$4),(C26*$B$2)),0)</f>
        <v>139</v>
      </c>
      <c r="E26" s="28">
        <f t="shared" si="5"/>
        <v>32</v>
      </c>
      <c r="F26" s="28">
        <f t="shared" si="6"/>
        <v>224</v>
      </c>
      <c r="G26" s="28">
        <f t="shared" si="7"/>
        <v>0</v>
      </c>
      <c r="H26" s="28">
        <f t="shared" si="8"/>
        <v>4</v>
      </c>
      <c r="I26" s="28">
        <f>SUM(D26:H26)</f>
        <v>399</v>
      </c>
      <c r="J26" s="28">
        <f>C26+I26</f>
        <v>2638</v>
      </c>
      <c r="K26" s="28"/>
      <c r="L26" s="28"/>
      <c r="M26" s="28"/>
      <c r="N26" s="28"/>
    </row>
    <row r="27" spans="1:14" x14ac:dyDescent="0.2">
      <c r="B27" s="48">
        <f t="shared" ref="B27:J27" si="9">SUM(B24:B26)</f>
        <v>1</v>
      </c>
      <c r="C27" s="28">
        <f t="shared" si="9"/>
        <v>30000</v>
      </c>
      <c r="D27" s="28">
        <f>ROUND(IF(C27&gt;=$D$2,($D$3*$D$4),(C27*$B$2)),0)</f>
        <v>1860</v>
      </c>
      <c r="E27" s="28">
        <f t="shared" si="9"/>
        <v>434</v>
      </c>
      <c r="F27" s="28">
        <f t="shared" si="9"/>
        <v>3001</v>
      </c>
      <c r="G27" s="28">
        <f t="shared" si="9"/>
        <v>0</v>
      </c>
      <c r="H27" s="28">
        <f t="shared" si="9"/>
        <v>55</v>
      </c>
      <c r="I27" s="28">
        <f t="shared" si="9"/>
        <v>5350</v>
      </c>
      <c r="J27" s="28">
        <f t="shared" si="9"/>
        <v>35350</v>
      </c>
      <c r="K27" s="28"/>
      <c r="L27" s="28"/>
      <c r="M27" s="28"/>
      <c r="N27" s="28"/>
    </row>
    <row r="28" spans="1:14" x14ac:dyDescent="0.2">
      <c r="B28" s="4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s="40" customFormat="1" ht="13.5" thickBot="1" x14ac:dyDescent="0.25">
      <c r="A29" s="25"/>
      <c r="B29" s="49">
        <f>+B27</f>
        <v>1</v>
      </c>
      <c r="C29" s="41">
        <f>+C27</f>
        <v>30000</v>
      </c>
      <c r="D29" s="41">
        <f>ROUND(IF(C29&gt;=$D$2,($D$3*$D$4),(C29*$B$2)),0)</f>
        <v>1860</v>
      </c>
      <c r="E29" s="41">
        <f>ROUND(C29*$B$3,0)</f>
        <v>435</v>
      </c>
      <c r="F29" s="41">
        <f t="shared" si="6"/>
        <v>3000</v>
      </c>
      <c r="G29" s="41">
        <f t="shared" si="7"/>
        <v>0</v>
      </c>
      <c r="H29" s="41">
        <f t="shared" si="8"/>
        <v>55</v>
      </c>
      <c r="I29" s="41">
        <f>SUM(D29:H29)</f>
        <v>5350</v>
      </c>
      <c r="J29" s="41">
        <f>C29+I29</f>
        <v>35350</v>
      </c>
      <c r="K29" s="42"/>
      <c r="L29" s="42"/>
      <c r="M29" s="42"/>
      <c r="N29" s="42"/>
    </row>
    <row r="30" spans="1:14" ht="13.5" thickTop="1" x14ac:dyDescent="0.2">
      <c r="B30" s="3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x14ac:dyDescent="0.2">
      <c r="B31" s="39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x14ac:dyDescent="0.2">
      <c r="A32" s="45" t="s">
        <v>34</v>
      </c>
      <c r="B32" s="48">
        <f>+C32/C35</f>
        <v>0.90149999999999997</v>
      </c>
      <c r="C32" s="28">
        <v>27045</v>
      </c>
      <c r="D32" s="28">
        <f>ROUND(IF(C32&gt;=$D$2,($D$3*$D$4),(C32*$B$2)),0)</f>
        <v>1677</v>
      </c>
      <c r="E32" s="28">
        <f>ROUND(C32*$B$3,0)</f>
        <v>392</v>
      </c>
      <c r="F32" s="28">
        <f>ROUND(C32*$B$4,0)</f>
        <v>2705</v>
      </c>
      <c r="G32" s="28">
        <f>ROUND($B$7*B32,0)</f>
        <v>8035</v>
      </c>
      <c r="H32" s="28">
        <f>ROUND($B$11*B32,0)</f>
        <v>50</v>
      </c>
      <c r="I32" s="28">
        <f>SUM(D32:H32)</f>
        <v>12859</v>
      </c>
      <c r="J32" s="28">
        <f>C32+I32</f>
        <v>39904</v>
      </c>
      <c r="K32" s="28"/>
      <c r="L32" s="28"/>
      <c r="M32" s="28"/>
      <c r="N32" s="28"/>
    </row>
    <row r="33" spans="1:14" x14ac:dyDescent="0.2">
      <c r="A33" s="26"/>
      <c r="B33" s="48">
        <f>+C33/C35</f>
        <v>2.3866666666666668E-2</v>
      </c>
      <c r="C33" s="28">
        <v>716</v>
      </c>
      <c r="D33" s="28">
        <f>ROUND(IF(C33&gt;=$D$2,($D$3*$D$4),(C33*$B$2)),0)</f>
        <v>44</v>
      </c>
      <c r="E33" s="28">
        <f t="shared" ref="E33:E69" si="10">ROUND(C33*$B$3,0)</f>
        <v>10</v>
      </c>
      <c r="F33" s="28">
        <f t="shared" ref="F33:F45" si="11">ROUND(C33*$B$4,0)</f>
        <v>72</v>
      </c>
      <c r="G33" s="28">
        <f t="shared" ref="G33:G61" si="12">ROUND($B$7*B33,0)</f>
        <v>213</v>
      </c>
      <c r="H33" s="28">
        <f t="shared" ref="H33:H69" si="13">ROUND($B$11*B33,0)</f>
        <v>1</v>
      </c>
      <c r="I33" s="28">
        <f>SUM(D33:H33)</f>
        <v>340</v>
      </c>
      <c r="J33" s="28">
        <f>C33+I33</f>
        <v>1056</v>
      </c>
      <c r="K33" s="28"/>
      <c r="L33" s="28"/>
      <c r="M33" s="28"/>
      <c r="N33" s="28"/>
    </row>
    <row r="34" spans="1:14" x14ac:dyDescent="0.2">
      <c r="B34" s="48">
        <f>+C34/C35</f>
        <v>7.4633333333333329E-2</v>
      </c>
      <c r="C34" s="28">
        <v>2239</v>
      </c>
      <c r="D34" s="28">
        <f>ROUND(IF(C34&gt;=$D$2,($D$3*$D$4),(C34*$B$2)),0)</f>
        <v>139</v>
      </c>
      <c r="E34" s="28">
        <f t="shared" si="10"/>
        <v>32</v>
      </c>
      <c r="F34" s="28">
        <f t="shared" si="11"/>
        <v>224</v>
      </c>
      <c r="G34" s="28">
        <f t="shared" si="12"/>
        <v>665</v>
      </c>
      <c r="H34" s="28">
        <f t="shared" si="13"/>
        <v>4</v>
      </c>
      <c r="I34" s="28">
        <f>SUM(D34:H34)</f>
        <v>1064</v>
      </c>
      <c r="J34" s="28">
        <f>C34+I34</f>
        <v>3303</v>
      </c>
      <c r="K34" s="28"/>
      <c r="L34" s="28"/>
      <c r="M34" s="28"/>
      <c r="N34" s="28"/>
    </row>
    <row r="35" spans="1:14" x14ac:dyDescent="0.2">
      <c r="B35" s="48">
        <f>SUM(B32:B34)</f>
        <v>1</v>
      </c>
      <c r="C35" s="28">
        <f>SUM(C32:C34)</f>
        <v>30000</v>
      </c>
      <c r="D35" s="28">
        <f>ROUND(IF(C35&gt;=$D$2,($D$3*$D$4),(C35*$B$2)),0)</f>
        <v>1860</v>
      </c>
      <c r="E35" s="28">
        <f t="shared" ref="E35:H35" si="14">SUM(E32:E34)</f>
        <v>434</v>
      </c>
      <c r="F35" s="28">
        <f t="shared" si="14"/>
        <v>3001</v>
      </c>
      <c r="G35" s="28">
        <f t="shared" si="14"/>
        <v>8913</v>
      </c>
      <c r="H35" s="28">
        <f t="shared" si="14"/>
        <v>55</v>
      </c>
      <c r="I35" s="28">
        <f t="shared" ref="I35:J35" si="15">SUM(I32:I34)</f>
        <v>14263</v>
      </c>
      <c r="J35" s="28">
        <f t="shared" si="15"/>
        <v>44263</v>
      </c>
      <c r="K35" s="28"/>
      <c r="L35" s="28"/>
      <c r="M35" s="28"/>
      <c r="N35" s="28"/>
    </row>
    <row r="36" spans="1:14" x14ac:dyDescent="0.2">
      <c r="B36" s="4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s="40" customFormat="1" ht="13.5" thickBot="1" x14ac:dyDescent="0.25">
      <c r="A37" s="25"/>
      <c r="B37" s="49">
        <f>+B35</f>
        <v>1</v>
      </c>
      <c r="C37" s="41">
        <f>+C35</f>
        <v>30000</v>
      </c>
      <c r="D37" s="41">
        <f>ROUND(IF(C37&gt;=$D$2,($D$3*$D$4),(C37*$B$2)),0)</f>
        <v>1860</v>
      </c>
      <c r="E37" s="41">
        <f t="shared" si="10"/>
        <v>435</v>
      </c>
      <c r="F37" s="41">
        <f t="shared" si="11"/>
        <v>3000</v>
      </c>
      <c r="G37" s="41">
        <f t="shared" si="12"/>
        <v>8913</v>
      </c>
      <c r="H37" s="41">
        <f t="shared" si="13"/>
        <v>55</v>
      </c>
      <c r="I37" s="41">
        <f>SUM(D37:H37)</f>
        <v>14263</v>
      </c>
      <c r="J37" s="41">
        <f>C37+I37</f>
        <v>44263</v>
      </c>
      <c r="K37" s="42"/>
      <c r="L37" s="42"/>
      <c r="M37" s="42"/>
      <c r="N37" s="42"/>
    </row>
    <row r="38" spans="1:14" ht="13.5" thickTop="1" x14ac:dyDescent="0.2">
      <c r="B38" s="39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x14ac:dyDescent="0.2">
      <c r="B39" s="3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x14ac:dyDescent="0.2">
      <c r="A40" s="45" t="s">
        <v>14</v>
      </c>
      <c r="B40" s="48">
        <f>+C40/C43</f>
        <v>0.90149999999999997</v>
      </c>
      <c r="C40" s="28">
        <v>27045</v>
      </c>
      <c r="D40" s="28">
        <f>ROUND(IF(C40&gt;=$D$2,($D$3*$D$4),(C40*$B$2)),0)</f>
        <v>1677</v>
      </c>
      <c r="E40" s="28">
        <f t="shared" si="10"/>
        <v>392</v>
      </c>
      <c r="F40" s="28">
        <f t="shared" si="11"/>
        <v>2705</v>
      </c>
      <c r="G40" s="28">
        <f>ROUND($B$8*B40,0)</f>
        <v>17358</v>
      </c>
      <c r="H40" s="28">
        <f t="shared" si="13"/>
        <v>50</v>
      </c>
      <c r="I40" s="28">
        <f>SUM(D40:H40)</f>
        <v>22182</v>
      </c>
      <c r="J40" s="28">
        <f>C40+I40</f>
        <v>49227</v>
      </c>
      <c r="K40" s="28"/>
      <c r="L40" s="28"/>
      <c r="M40" s="28"/>
      <c r="N40" s="28"/>
    </row>
    <row r="41" spans="1:14" x14ac:dyDescent="0.2">
      <c r="A41" s="26"/>
      <c r="B41" s="48">
        <f>+C41/C43</f>
        <v>2.3866666666666668E-2</v>
      </c>
      <c r="C41" s="28">
        <v>716</v>
      </c>
      <c r="D41" s="28">
        <f>ROUND(IF(C41&gt;=$D$2,($D$3*$D$4),(C41*$B$2)),0)</f>
        <v>44</v>
      </c>
      <c r="E41" s="28">
        <f t="shared" si="10"/>
        <v>10</v>
      </c>
      <c r="F41" s="28">
        <f t="shared" si="11"/>
        <v>72</v>
      </c>
      <c r="G41" s="28">
        <f t="shared" ref="G41:G42" si="16">ROUND($B$8*B41,0)</f>
        <v>460</v>
      </c>
      <c r="H41" s="28">
        <f t="shared" si="13"/>
        <v>1</v>
      </c>
      <c r="I41" s="28">
        <f>SUM(D41:H41)</f>
        <v>587</v>
      </c>
      <c r="J41" s="28">
        <f>C41+I41</f>
        <v>1303</v>
      </c>
      <c r="K41" s="28"/>
      <c r="L41" s="28"/>
      <c r="M41" s="28"/>
      <c r="N41" s="28"/>
    </row>
    <row r="42" spans="1:14" x14ac:dyDescent="0.2">
      <c r="B42" s="48">
        <f>+C42/C43</f>
        <v>7.4633333333333329E-2</v>
      </c>
      <c r="C42" s="28">
        <v>2239</v>
      </c>
      <c r="D42" s="28">
        <f>ROUND(IF(C42&gt;=$D$2,($D$3*$D$4),(C42*$B$2)),0)</f>
        <v>139</v>
      </c>
      <c r="E42" s="28">
        <f t="shared" si="10"/>
        <v>32</v>
      </c>
      <c r="F42" s="28">
        <f t="shared" si="11"/>
        <v>224</v>
      </c>
      <c r="G42" s="28">
        <f t="shared" si="16"/>
        <v>1437</v>
      </c>
      <c r="H42" s="28">
        <f t="shared" si="13"/>
        <v>4</v>
      </c>
      <c r="I42" s="28">
        <f>SUM(D42:H42)</f>
        <v>1836</v>
      </c>
      <c r="J42" s="28">
        <f>C42+I42</f>
        <v>4075</v>
      </c>
      <c r="K42" s="28"/>
      <c r="L42" s="28"/>
      <c r="M42" s="28"/>
      <c r="N42" s="28"/>
    </row>
    <row r="43" spans="1:14" x14ac:dyDescent="0.2">
      <c r="B43" s="48">
        <f>SUM(B40:B42)</f>
        <v>1</v>
      </c>
      <c r="C43" s="28">
        <f>SUM(C40:C42)</f>
        <v>30000</v>
      </c>
      <c r="D43" s="28">
        <f>ROUND(IF(C43&gt;=$D$2,($D$3*$D$4),(C43*$B$2)),0)</f>
        <v>1860</v>
      </c>
      <c r="E43" s="28">
        <f t="shared" ref="E43:H43" si="17">SUM(E40:E42)</f>
        <v>434</v>
      </c>
      <c r="F43" s="28">
        <f t="shared" si="17"/>
        <v>3001</v>
      </c>
      <c r="G43" s="28">
        <f t="shared" si="17"/>
        <v>19255</v>
      </c>
      <c r="H43" s="28">
        <f t="shared" si="17"/>
        <v>55</v>
      </c>
      <c r="I43" s="28">
        <f t="shared" ref="I43" si="18">SUM(I40:I42)</f>
        <v>24605</v>
      </c>
      <c r="J43" s="28">
        <f t="shared" ref="J43" si="19">SUM(J40:J42)</f>
        <v>54605</v>
      </c>
      <c r="K43" s="28"/>
      <c r="L43" s="28"/>
      <c r="M43" s="28"/>
      <c r="N43" s="28"/>
    </row>
    <row r="44" spans="1:14" x14ac:dyDescent="0.2">
      <c r="B44" s="4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40" customFormat="1" ht="13.5" thickBot="1" x14ac:dyDescent="0.25">
      <c r="A45" s="25"/>
      <c r="B45" s="49">
        <f>+B43</f>
        <v>1</v>
      </c>
      <c r="C45" s="41">
        <f>+C43</f>
        <v>30000</v>
      </c>
      <c r="D45" s="41">
        <f>ROUND(IF(C45&gt;=$D$2,($D$3*$D$4),(C45*$B$2)),0)</f>
        <v>1860</v>
      </c>
      <c r="E45" s="41">
        <f t="shared" si="10"/>
        <v>435</v>
      </c>
      <c r="F45" s="41">
        <f t="shared" si="11"/>
        <v>3000</v>
      </c>
      <c r="G45" s="41">
        <f>ROUND($B$8*B45,0)</f>
        <v>19254</v>
      </c>
      <c r="H45" s="41">
        <f t="shared" si="13"/>
        <v>55</v>
      </c>
      <c r="I45" s="41">
        <f>SUM(D45:H45)</f>
        <v>24604</v>
      </c>
      <c r="J45" s="41">
        <f>C45+I45</f>
        <v>54604</v>
      </c>
      <c r="K45" s="42"/>
      <c r="L45" s="42"/>
      <c r="M45" s="42"/>
      <c r="N45" s="42"/>
    </row>
    <row r="46" spans="1:14" ht="13.5" thickTop="1" x14ac:dyDescent="0.2">
      <c r="B46" s="3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x14ac:dyDescent="0.2">
      <c r="B47" s="39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spans="1:14" x14ac:dyDescent="0.2">
      <c r="A48" s="44" t="s">
        <v>15</v>
      </c>
      <c r="B48" s="48">
        <f>+C48/C51</f>
        <v>0.90149999999999997</v>
      </c>
      <c r="C48" s="28">
        <v>27045</v>
      </c>
      <c r="D48" s="28">
        <f>ROUND(IF(C48&gt;=$D$2,($D$3*$D$4),(C48*$B$2)),0)</f>
        <v>1677</v>
      </c>
      <c r="E48" s="28">
        <f t="shared" si="10"/>
        <v>392</v>
      </c>
      <c r="F48" s="28">
        <f>ROUND(C48*$B$5,0)</f>
        <v>2323</v>
      </c>
      <c r="G48" s="28">
        <f>ROUND($B$6*B48,0)</f>
        <v>0</v>
      </c>
      <c r="H48" s="28">
        <f t="shared" si="13"/>
        <v>50</v>
      </c>
      <c r="I48" s="28">
        <f>SUM(D48:H48)</f>
        <v>4442</v>
      </c>
      <c r="J48" s="28">
        <f>C48+I48</f>
        <v>31487</v>
      </c>
      <c r="K48" s="28"/>
      <c r="L48" s="28"/>
      <c r="M48" s="28"/>
      <c r="N48" s="28"/>
    </row>
    <row r="49" spans="1:14" x14ac:dyDescent="0.2">
      <c r="A49" s="26"/>
      <c r="B49" s="48">
        <f>+C49/C51</f>
        <v>2.3866666666666668E-2</v>
      </c>
      <c r="C49" s="28">
        <v>716</v>
      </c>
      <c r="D49" s="28">
        <f>ROUND(IF(C49&gt;=$D$2,($D$3*$D$4),(C49*$B$2)),0)</f>
        <v>44</v>
      </c>
      <c r="E49" s="28">
        <f t="shared" si="10"/>
        <v>10</v>
      </c>
      <c r="F49" s="28">
        <f t="shared" ref="F49:F50" si="20">ROUND(C49*$B$5,0)</f>
        <v>62</v>
      </c>
      <c r="G49" s="28">
        <f t="shared" ref="G49:G50" si="21">ROUND($B$6*B49,0)</f>
        <v>0</v>
      </c>
      <c r="H49" s="28">
        <f t="shared" si="13"/>
        <v>1</v>
      </c>
      <c r="I49" s="28">
        <f>SUM(D49:H49)</f>
        <v>117</v>
      </c>
      <c r="J49" s="28">
        <f>C49+I49</f>
        <v>833</v>
      </c>
      <c r="K49" s="28"/>
      <c r="L49" s="28"/>
      <c r="M49" s="28"/>
      <c r="N49" s="28"/>
    </row>
    <row r="50" spans="1:14" x14ac:dyDescent="0.2">
      <c r="B50" s="48">
        <f>+C50/C51</f>
        <v>7.4633333333333329E-2</v>
      </c>
      <c r="C50" s="28">
        <v>2239</v>
      </c>
      <c r="D50" s="28">
        <f>ROUND(IF(C50&gt;=$D$2,($D$3*$D$4),(C50*$B$2)),0)</f>
        <v>139</v>
      </c>
      <c r="E50" s="28">
        <f t="shared" si="10"/>
        <v>32</v>
      </c>
      <c r="F50" s="28">
        <f t="shared" si="20"/>
        <v>192</v>
      </c>
      <c r="G50" s="28">
        <f t="shared" si="21"/>
        <v>0</v>
      </c>
      <c r="H50" s="28">
        <f t="shared" si="13"/>
        <v>4</v>
      </c>
      <c r="I50" s="28">
        <f>SUM(D50:H50)</f>
        <v>367</v>
      </c>
      <c r="J50" s="28">
        <f>C50+I50</f>
        <v>2606</v>
      </c>
      <c r="K50" s="28"/>
      <c r="L50" s="28"/>
      <c r="M50" s="28"/>
      <c r="N50" s="28"/>
    </row>
    <row r="51" spans="1:14" x14ac:dyDescent="0.2">
      <c r="B51" s="48">
        <f t="shared" ref="B51:J51" si="22">SUM(B48:B50)</f>
        <v>1</v>
      </c>
      <c r="C51" s="28">
        <f t="shared" si="22"/>
        <v>30000</v>
      </c>
      <c r="D51" s="28">
        <f>ROUND(IF(C51&gt;=$D$2,($D$3*$D$4),(C51*$B$2)),0)</f>
        <v>1860</v>
      </c>
      <c r="E51" s="28">
        <f t="shared" si="22"/>
        <v>434</v>
      </c>
      <c r="F51" s="28">
        <f t="shared" si="22"/>
        <v>2577</v>
      </c>
      <c r="G51" s="28">
        <f t="shared" si="22"/>
        <v>0</v>
      </c>
      <c r="H51" s="28">
        <f t="shared" si="22"/>
        <v>55</v>
      </c>
      <c r="I51" s="28">
        <f t="shared" si="22"/>
        <v>4926</v>
      </c>
      <c r="J51" s="28">
        <f t="shared" si="22"/>
        <v>34926</v>
      </c>
      <c r="K51" s="28"/>
      <c r="L51" s="28"/>
      <c r="M51" s="28"/>
      <c r="N51" s="28"/>
    </row>
    <row r="52" spans="1:14" x14ac:dyDescent="0.2">
      <c r="B52" s="4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s="40" customFormat="1" ht="13.5" thickBot="1" x14ac:dyDescent="0.25">
      <c r="A53" s="25"/>
      <c r="B53" s="49">
        <f>+B51</f>
        <v>1</v>
      </c>
      <c r="C53" s="41">
        <f>+C51</f>
        <v>30000</v>
      </c>
      <c r="D53" s="41">
        <f>ROUND(IF(C53&gt;=$D$2,($D$3*$D$4),(C53*$B$2)),0)</f>
        <v>1860</v>
      </c>
      <c r="E53" s="41">
        <f t="shared" si="10"/>
        <v>435</v>
      </c>
      <c r="F53" s="41">
        <f>ROUND(C53*$B$5,0)</f>
        <v>2577</v>
      </c>
      <c r="G53" s="41">
        <f>ROUND($B$6*B53,0)</f>
        <v>0</v>
      </c>
      <c r="H53" s="41">
        <f t="shared" si="13"/>
        <v>55</v>
      </c>
      <c r="I53" s="41">
        <f>SUM(D53:H53)</f>
        <v>4927</v>
      </c>
      <c r="J53" s="41">
        <f>C53+I53</f>
        <v>34927</v>
      </c>
      <c r="K53" s="42"/>
      <c r="L53" s="42"/>
      <c r="M53" s="42"/>
      <c r="N53" s="42"/>
    </row>
    <row r="54" spans="1:14" ht="13.5" thickTop="1" x14ac:dyDescent="0.2">
      <c r="B54" s="3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x14ac:dyDescent="0.2">
      <c r="B55" s="3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 x14ac:dyDescent="0.2">
      <c r="A56" s="44" t="s">
        <v>33</v>
      </c>
      <c r="B56" s="48">
        <f>+C56/C59</f>
        <v>0.90149999999999997</v>
      </c>
      <c r="C56" s="28">
        <v>27045</v>
      </c>
      <c r="D56" s="28">
        <f>ROUND(IF(C56&gt;=$D$2,($D$3*$D$4),(C56*$B$2)),0)</f>
        <v>1677</v>
      </c>
      <c r="E56" s="28">
        <f t="shared" si="10"/>
        <v>392</v>
      </c>
      <c r="F56" s="28">
        <f>ROUND(C56*$B$5,0)</f>
        <v>2323</v>
      </c>
      <c r="G56" s="28">
        <f t="shared" si="12"/>
        <v>8035</v>
      </c>
      <c r="H56" s="28">
        <f t="shared" si="13"/>
        <v>50</v>
      </c>
      <c r="I56" s="28">
        <f>SUM(D56:H56)</f>
        <v>12477</v>
      </c>
      <c r="J56" s="28">
        <f>C56+I56</f>
        <v>39522</v>
      </c>
      <c r="K56" s="28"/>
      <c r="L56" s="28"/>
      <c r="M56" s="28"/>
      <c r="N56" s="28"/>
    </row>
    <row r="57" spans="1:14" x14ac:dyDescent="0.2">
      <c r="A57" s="26"/>
      <c r="B57" s="48">
        <f>+C57/C59</f>
        <v>2.3866666666666668E-2</v>
      </c>
      <c r="C57" s="28">
        <v>716</v>
      </c>
      <c r="D57" s="28">
        <f>ROUND(IF(C57&gt;=$D$2,($D$3*$D$4),(C57*$B$2)),0)</f>
        <v>44</v>
      </c>
      <c r="E57" s="28">
        <f t="shared" si="10"/>
        <v>10</v>
      </c>
      <c r="F57" s="28">
        <f t="shared" ref="F57:F58" si="23">ROUND(C57*$B$5,0)</f>
        <v>62</v>
      </c>
      <c r="G57" s="28">
        <f t="shared" si="12"/>
        <v>213</v>
      </c>
      <c r="H57" s="28">
        <f t="shared" si="13"/>
        <v>1</v>
      </c>
      <c r="I57" s="28">
        <f>SUM(D57:H57)</f>
        <v>330</v>
      </c>
      <c r="J57" s="28">
        <f>C57+I57</f>
        <v>1046</v>
      </c>
      <c r="K57" s="28"/>
      <c r="L57" s="28"/>
      <c r="M57" s="28"/>
      <c r="N57" s="28"/>
    </row>
    <row r="58" spans="1:14" x14ac:dyDescent="0.2">
      <c r="B58" s="48">
        <f>+C58/C59</f>
        <v>7.4633333333333329E-2</v>
      </c>
      <c r="C58" s="28">
        <v>2239</v>
      </c>
      <c r="D58" s="28">
        <f>ROUND(IF(C58&gt;=$D$2,($D$3*$D$4),(C58*$B$2)),0)</f>
        <v>139</v>
      </c>
      <c r="E58" s="28">
        <f t="shared" si="10"/>
        <v>32</v>
      </c>
      <c r="F58" s="28">
        <f t="shared" si="23"/>
        <v>192</v>
      </c>
      <c r="G58" s="28">
        <f t="shared" si="12"/>
        <v>665</v>
      </c>
      <c r="H58" s="28">
        <f t="shared" si="13"/>
        <v>4</v>
      </c>
      <c r="I58" s="28">
        <f>SUM(D58:H58)</f>
        <v>1032</v>
      </c>
      <c r="J58" s="28">
        <f>C58+I58</f>
        <v>3271</v>
      </c>
      <c r="K58" s="28"/>
      <c r="L58" s="28"/>
      <c r="M58" s="28"/>
      <c r="N58" s="28"/>
    </row>
    <row r="59" spans="1:14" x14ac:dyDescent="0.2">
      <c r="B59" s="48">
        <f>SUM(B56:B58)</f>
        <v>1</v>
      </c>
      <c r="C59" s="28">
        <f>SUM(C56:C58)</f>
        <v>30000</v>
      </c>
      <c r="D59" s="28">
        <f>ROUND(IF(C59&gt;=$D$2,($D$3*$D$4),(C59*$B$2)),0)</f>
        <v>1860</v>
      </c>
      <c r="E59" s="28">
        <f t="shared" ref="E59:H59" si="24">SUM(E56:E58)</f>
        <v>434</v>
      </c>
      <c r="F59" s="28">
        <f t="shared" si="24"/>
        <v>2577</v>
      </c>
      <c r="G59" s="28">
        <f t="shared" si="24"/>
        <v>8913</v>
      </c>
      <c r="H59" s="28">
        <f t="shared" si="24"/>
        <v>55</v>
      </c>
      <c r="I59" s="28">
        <f t="shared" ref="I59" si="25">SUM(I56:I58)</f>
        <v>13839</v>
      </c>
      <c r="J59" s="28">
        <f t="shared" ref="J59" si="26">SUM(J56:J58)</f>
        <v>43839</v>
      </c>
      <c r="K59" s="28"/>
      <c r="L59" s="28"/>
      <c r="M59" s="28"/>
      <c r="N59" s="28"/>
    </row>
    <row r="60" spans="1:14" x14ac:dyDescent="0.2">
      <c r="B60" s="4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s="40" customFormat="1" ht="13.5" thickBot="1" x14ac:dyDescent="0.25">
      <c r="A61" s="25"/>
      <c r="B61" s="49">
        <f>+B59</f>
        <v>1</v>
      </c>
      <c r="C61" s="41">
        <f>+C59</f>
        <v>30000</v>
      </c>
      <c r="D61" s="41">
        <f>ROUND(IF(C61&gt;=$D$2,($D$3*$D$4),(C61*$B$2)),0)</f>
        <v>1860</v>
      </c>
      <c r="E61" s="41">
        <f t="shared" si="10"/>
        <v>435</v>
      </c>
      <c r="F61" s="41">
        <f>ROUND(C61*$B$5,0)</f>
        <v>2577</v>
      </c>
      <c r="G61" s="41">
        <f t="shared" si="12"/>
        <v>8913</v>
      </c>
      <c r="H61" s="41">
        <f t="shared" si="13"/>
        <v>55</v>
      </c>
      <c r="I61" s="41">
        <f>SUM(D61:H61)</f>
        <v>13840</v>
      </c>
      <c r="J61" s="41">
        <f>C61+I61</f>
        <v>43840</v>
      </c>
      <c r="K61" s="42"/>
      <c r="L61" s="42"/>
      <c r="M61" s="42"/>
      <c r="N61" s="42"/>
    </row>
    <row r="62" spans="1:14" ht="13.5" thickTop="1" x14ac:dyDescent="0.2">
      <c r="B62" s="39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x14ac:dyDescent="0.2">
      <c r="B63" s="39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x14ac:dyDescent="0.2">
      <c r="A64" s="44" t="s">
        <v>17</v>
      </c>
      <c r="B64" s="48">
        <f>+C64/C67</f>
        <v>0.90149999999999997</v>
      </c>
      <c r="C64" s="28">
        <v>27045</v>
      </c>
      <c r="D64" s="28">
        <f>ROUND(IF(C64&gt;=$D$2,($D$3*$D$4),(C64*$B$2)),0)</f>
        <v>1677</v>
      </c>
      <c r="E64" s="28">
        <f t="shared" si="10"/>
        <v>392</v>
      </c>
      <c r="F64" s="28">
        <f>ROUND(C64*$B$5,0)</f>
        <v>2323</v>
      </c>
      <c r="G64" s="28">
        <f>ROUND($B$8*B64,0)</f>
        <v>17358</v>
      </c>
      <c r="H64" s="28">
        <f t="shared" si="13"/>
        <v>50</v>
      </c>
      <c r="I64" s="28">
        <f>SUM(D64:H64)</f>
        <v>21800</v>
      </c>
      <c r="J64" s="28">
        <f>C64+I64</f>
        <v>48845</v>
      </c>
      <c r="K64" s="28"/>
      <c r="L64" s="28"/>
      <c r="M64" s="28"/>
      <c r="N64" s="28"/>
    </row>
    <row r="65" spans="1:14" x14ac:dyDescent="0.2">
      <c r="A65" s="26"/>
      <c r="B65" s="48">
        <f>+C65/C67</f>
        <v>2.3866666666666668E-2</v>
      </c>
      <c r="C65" s="28">
        <v>716</v>
      </c>
      <c r="D65" s="28">
        <f>ROUND(IF(C65&gt;=$D$2,($D$3*$D$4),(C65*$B$2)),0)</f>
        <v>44</v>
      </c>
      <c r="E65" s="28">
        <f t="shared" si="10"/>
        <v>10</v>
      </c>
      <c r="F65" s="28">
        <f t="shared" ref="F65:F66" si="27">ROUND(C65*$B$5,0)</f>
        <v>62</v>
      </c>
      <c r="G65" s="28">
        <f t="shared" ref="G65:G66" si="28">ROUND($B$8*B65,0)</f>
        <v>460</v>
      </c>
      <c r="H65" s="28">
        <f t="shared" si="13"/>
        <v>1</v>
      </c>
      <c r="I65" s="28">
        <f>SUM(D65:H65)</f>
        <v>577</v>
      </c>
      <c r="J65" s="28">
        <f>C65+I65</f>
        <v>1293</v>
      </c>
      <c r="K65" s="28"/>
      <c r="L65" s="28"/>
      <c r="M65" s="28"/>
      <c r="N65" s="28"/>
    </row>
    <row r="66" spans="1:14" x14ac:dyDescent="0.2">
      <c r="B66" s="48">
        <f>+C66/C67</f>
        <v>7.4633333333333329E-2</v>
      </c>
      <c r="C66" s="28">
        <v>2239</v>
      </c>
      <c r="D66" s="28">
        <f>ROUND(IF(C66&gt;=$D$2,($D$3*$D$4),(C66*$B$2)),0)</f>
        <v>139</v>
      </c>
      <c r="E66" s="28">
        <f t="shared" si="10"/>
        <v>32</v>
      </c>
      <c r="F66" s="28">
        <f t="shared" si="27"/>
        <v>192</v>
      </c>
      <c r="G66" s="28">
        <f t="shared" si="28"/>
        <v>1437</v>
      </c>
      <c r="H66" s="28">
        <f t="shared" si="13"/>
        <v>4</v>
      </c>
      <c r="I66" s="28">
        <f>SUM(D66:H66)</f>
        <v>1804</v>
      </c>
      <c r="J66" s="28">
        <f>C66+I66</f>
        <v>4043</v>
      </c>
      <c r="K66" s="28"/>
      <c r="L66" s="28"/>
      <c r="M66" s="28"/>
      <c r="N66" s="28"/>
    </row>
    <row r="67" spans="1:14" x14ac:dyDescent="0.2">
      <c r="B67" s="48">
        <f>SUM(B64:B66)</f>
        <v>1</v>
      </c>
      <c r="C67" s="28">
        <f>SUM(C64:C66)</f>
        <v>30000</v>
      </c>
      <c r="D67" s="28">
        <f>ROUND(IF(C67&gt;=$D$2,($D$3*$D$4),(C67*$B$2)),0)</f>
        <v>1860</v>
      </c>
      <c r="E67" s="28">
        <f t="shared" ref="E67:H67" si="29">SUM(E64:E66)</f>
        <v>434</v>
      </c>
      <c r="F67" s="28">
        <f t="shared" si="29"/>
        <v>2577</v>
      </c>
      <c r="G67" s="28">
        <f t="shared" si="29"/>
        <v>19255</v>
      </c>
      <c r="H67" s="28">
        <f t="shared" si="29"/>
        <v>55</v>
      </c>
      <c r="I67" s="28">
        <f t="shared" ref="I67" si="30">SUM(I64:I66)</f>
        <v>24181</v>
      </c>
      <c r="J67" s="28">
        <f t="shared" ref="J67" si="31">SUM(J64:J66)</f>
        <v>54181</v>
      </c>
      <c r="K67" s="28"/>
      <c r="L67" s="28"/>
      <c r="M67" s="28"/>
      <c r="N67" s="28"/>
    </row>
    <row r="68" spans="1:14" x14ac:dyDescent="0.2">
      <c r="B68" s="4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s="40" customFormat="1" ht="13.5" thickBot="1" x14ac:dyDescent="0.25">
      <c r="A69" s="25"/>
      <c r="B69" s="49">
        <f>+B67</f>
        <v>1</v>
      </c>
      <c r="C69" s="41">
        <f>+C67</f>
        <v>30000</v>
      </c>
      <c r="D69" s="41">
        <f>ROUND(IF(C69&gt;=$D$2,($D$3*$D$4),(C69*$B$2)),0)</f>
        <v>1860</v>
      </c>
      <c r="E69" s="41">
        <f t="shared" si="10"/>
        <v>435</v>
      </c>
      <c r="F69" s="41">
        <f>ROUND(C69*$B$5,0)</f>
        <v>2577</v>
      </c>
      <c r="G69" s="41">
        <f>ROUND($B$8*B69,0)</f>
        <v>19254</v>
      </c>
      <c r="H69" s="41">
        <f t="shared" si="13"/>
        <v>55</v>
      </c>
      <c r="I69" s="41">
        <f>SUM(D69:H69)</f>
        <v>24181</v>
      </c>
      <c r="J69" s="41">
        <f>C69+I69</f>
        <v>54181</v>
      </c>
      <c r="K69" s="42"/>
      <c r="L69" s="42"/>
      <c r="M69" s="42"/>
      <c r="N69" s="42"/>
    </row>
    <row r="70" spans="1:14" ht="13.5" thickTop="1" x14ac:dyDescent="0.2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 x14ac:dyDescent="0.2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4" x14ac:dyDescent="0.2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</row>
    <row r="73" spans="1:14" x14ac:dyDescent="0.2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4" x14ac:dyDescent="0.2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4" x14ac:dyDescent="0.2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x14ac:dyDescent="0.2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4" x14ac:dyDescent="0.2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4" x14ac:dyDescent="0.2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4" x14ac:dyDescent="0.2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4" x14ac:dyDescent="0.2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3:14" x14ac:dyDescent="0.2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3:14" x14ac:dyDescent="0.2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3:14" x14ac:dyDescent="0.2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3:14" x14ac:dyDescent="0.2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3:14" x14ac:dyDescent="0.2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3:14" x14ac:dyDescent="0.2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3:14" x14ac:dyDescent="0.2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3:14" x14ac:dyDescent="0.2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3:14" x14ac:dyDescent="0.2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3:14" x14ac:dyDescent="0.2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O71"/>
  <sheetViews>
    <sheetView workbookViewId="0">
      <selection activeCell="B11" sqref="B11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21" x14ac:dyDescent="0.35">
      <c r="A1" s="55" t="s">
        <v>37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x14ac:dyDescent="0.25">
      <c r="A2" s="7" t="s">
        <v>18</v>
      </c>
      <c r="B2" s="10">
        <v>6.2E-2</v>
      </c>
      <c r="D2" s="13">
        <v>137700</v>
      </c>
      <c r="E2" t="s">
        <v>31</v>
      </c>
    </row>
    <row r="3" spans="1:15" x14ac:dyDescent="0.25">
      <c r="A3" s="7" t="s">
        <v>19</v>
      </c>
      <c r="B3" s="7">
        <v>1.4500000000000001E-2</v>
      </c>
      <c r="D3" s="13">
        <v>8537.4</v>
      </c>
      <c r="E3" t="s">
        <v>32</v>
      </c>
    </row>
    <row r="4" spans="1:15" x14ac:dyDescent="0.25">
      <c r="A4" s="7" t="s">
        <v>20</v>
      </c>
      <c r="B4" s="7">
        <v>0.27289999999999998</v>
      </c>
      <c r="D4">
        <v>1</v>
      </c>
      <c r="E4" t="s">
        <v>35</v>
      </c>
    </row>
    <row r="5" spans="1:15" x14ac:dyDescent="0.25">
      <c r="A5" s="7" t="s">
        <v>21</v>
      </c>
      <c r="B5" s="7">
        <v>8.5900000000000004E-2</v>
      </c>
    </row>
    <row r="6" spans="1:15" x14ac:dyDescent="0.25">
      <c r="A6" s="7" t="s">
        <v>3</v>
      </c>
      <c r="B6" s="7">
        <v>4.0000000000000002E-4</v>
      </c>
    </row>
    <row r="7" spans="1:15" x14ac:dyDescent="0.25">
      <c r="A7" s="7" t="s">
        <v>11</v>
      </c>
      <c r="B7" s="7">
        <v>0</v>
      </c>
    </row>
    <row r="8" spans="1:15" x14ac:dyDescent="0.25">
      <c r="A8" s="7" t="s">
        <v>10</v>
      </c>
      <c r="B8" s="8">
        <v>9413.14</v>
      </c>
      <c r="C8" s="8"/>
    </row>
    <row r="9" spans="1:15" x14ac:dyDescent="0.25">
      <c r="A9" s="7" t="s">
        <v>9</v>
      </c>
      <c r="B9" s="8">
        <v>21054.16</v>
      </c>
      <c r="C9" s="8"/>
    </row>
    <row r="10" spans="1:15" x14ac:dyDescent="0.25">
      <c r="A10" s="7" t="s">
        <v>26</v>
      </c>
      <c r="B10" s="8">
        <v>10527.08</v>
      </c>
      <c r="C10" s="8"/>
    </row>
    <row r="11" spans="1:15" x14ac:dyDescent="0.25">
      <c r="A11" s="7" t="s">
        <v>27</v>
      </c>
      <c r="B11" s="8">
        <v>15233.65</v>
      </c>
      <c r="C11" s="8"/>
    </row>
    <row r="12" spans="1:15" x14ac:dyDescent="0.25">
      <c r="A12" s="7" t="s">
        <v>5</v>
      </c>
      <c r="B12" s="7">
        <v>55</v>
      </c>
    </row>
    <row r="13" spans="1:15" ht="15.75" thickBot="1" x14ac:dyDescent="0.3">
      <c r="A13" s="5" t="s">
        <v>36</v>
      </c>
      <c r="B13" s="6" t="s">
        <v>0</v>
      </c>
      <c r="C13" s="6" t="s">
        <v>1</v>
      </c>
      <c r="D13" s="9" t="s">
        <v>18</v>
      </c>
      <c r="E13" s="6" t="s">
        <v>19</v>
      </c>
      <c r="F13" s="6" t="s">
        <v>2</v>
      </c>
      <c r="G13" s="6" t="s">
        <v>3</v>
      </c>
      <c r="H13" s="6" t="s">
        <v>4</v>
      </c>
      <c r="I13" s="6" t="s">
        <v>5</v>
      </c>
      <c r="J13" s="6" t="s">
        <v>6</v>
      </c>
      <c r="K13" s="6" t="s">
        <v>7</v>
      </c>
    </row>
    <row r="15" spans="1:15" x14ac:dyDescent="0.25">
      <c r="A15" s="1" t="s">
        <v>8</v>
      </c>
      <c r="B15" s="3">
        <v>0.55000000000000004</v>
      </c>
      <c r="C15" s="13">
        <v>150000</v>
      </c>
      <c r="D15" s="24">
        <f>ROUND(IF(C15&gt;=$D$2,($D$3*$D$4),(C15*$B$2)),0)</f>
        <v>8537</v>
      </c>
      <c r="E15" s="13">
        <f>+C15*B3</f>
        <v>2175</v>
      </c>
      <c r="F15" s="13">
        <v>3625</v>
      </c>
      <c r="G15" s="13">
        <f>ROUND(C15*$B$6,0)</f>
        <v>60</v>
      </c>
      <c r="H15" s="13">
        <f>ROUND($B$11*B15,0)</f>
        <v>8379</v>
      </c>
      <c r="I15" s="13">
        <f>ROUND($B$12*B15,0)</f>
        <v>30</v>
      </c>
      <c r="J15" s="13">
        <f>SUM(D15:I15)</f>
        <v>22806</v>
      </c>
      <c r="K15" s="13">
        <f>C15+J15</f>
        <v>172806</v>
      </c>
      <c r="L15" s="13"/>
      <c r="M15" s="13"/>
      <c r="N15" s="13"/>
      <c r="O15" s="13"/>
    </row>
    <row r="16" spans="1:15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5">
      <c r="A17" s="12" t="s">
        <v>30</v>
      </c>
      <c r="B17" s="50">
        <f>+C17/C19</f>
        <v>0.33333333333333331</v>
      </c>
      <c r="C17" s="13">
        <v>50000</v>
      </c>
      <c r="D17" s="13">
        <f>ROUND(IF(C17&gt;=$D$2,($D$3*$D$4),(C17*$B$2)),0)</f>
        <v>3100</v>
      </c>
      <c r="E17" s="13">
        <f>ROUND(C17*$B$3,0)</f>
        <v>725</v>
      </c>
      <c r="F17" s="13">
        <f>ROUND(C17*$B$4,0)</f>
        <v>13645</v>
      </c>
      <c r="G17" s="13">
        <f>ROUND(C17*$B$6,0)</f>
        <v>20</v>
      </c>
      <c r="H17" s="13">
        <f>ROUND($B$11*B17,0)</f>
        <v>5078</v>
      </c>
      <c r="I17" s="13">
        <f>ROUND($B$12*B17,0)</f>
        <v>18</v>
      </c>
      <c r="J17" s="13">
        <f>SUM(D17:I17)</f>
        <v>22586</v>
      </c>
      <c r="K17" s="13">
        <f>C17+J17</f>
        <v>72586</v>
      </c>
      <c r="L17" s="13"/>
      <c r="M17" s="13"/>
      <c r="N17" s="13"/>
      <c r="O17" s="13"/>
    </row>
    <row r="18" spans="1:15" x14ac:dyDescent="0.25">
      <c r="A18" s="2"/>
      <c r="B18" s="50">
        <f>+C18/C19</f>
        <v>0.66666666666666663</v>
      </c>
      <c r="C18" s="13">
        <v>100000</v>
      </c>
      <c r="D18" s="13">
        <f>ROUND(IF(C18&gt;=$D$2,($D$3*$D$4),(C18*$B$2)),0)</f>
        <v>6200</v>
      </c>
      <c r="E18" s="13">
        <f t="shared" ref="E18:E63" si="0">ROUND(C18*$B$3,0)</f>
        <v>1450</v>
      </c>
      <c r="F18" s="13">
        <f t="shared" ref="F18:F42" si="1">ROUND(C18*$B$4,0)</f>
        <v>27290</v>
      </c>
      <c r="G18" s="13">
        <f t="shared" ref="G18:G63" si="2">ROUND(C18*$B$6,0)</f>
        <v>40</v>
      </c>
      <c r="H18" s="13">
        <f>ROUND($B$11*B18,0)</f>
        <v>10156</v>
      </c>
      <c r="I18" s="13">
        <f t="shared" ref="I18:I63" si="3">ROUND($B$12*B18,0)</f>
        <v>37</v>
      </c>
      <c r="J18" s="13">
        <f>SUM(D18:I18)</f>
        <v>45173</v>
      </c>
      <c r="K18" s="13">
        <f>C18+J18</f>
        <v>145173</v>
      </c>
      <c r="L18" s="13"/>
      <c r="M18" s="13"/>
      <c r="N18" s="13"/>
      <c r="O18" s="13"/>
    </row>
    <row r="19" spans="1:15" x14ac:dyDescent="0.25">
      <c r="A19" s="2"/>
      <c r="B19" s="50">
        <f t="shared" ref="B19" si="4">SUM(B17:B18)</f>
        <v>1</v>
      </c>
      <c r="C19" s="13">
        <f>SUM(C17:C18)</f>
        <v>150000</v>
      </c>
      <c r="D19" s="13">
        <f>ROUND(IF(C19&gt;=$D$2,($D$3*$D$4),(C19*$B$2)),0)</f>
        <v>8537</v>
      </c>
      <c r="E19" s="13">
        <f>SUM(E17:E18)</f>
        <v>2175</v>
      </c>
      <c r="F19" s="13">
        <f t="shared" ref="F19:K19" si="5">SUM(F17:F18)</f>
        <v>40935</v>
      </c>
      <c r="G19" s="13">
        <f t="shared" si="5"/>
        <v>60</v>
      </c>
      <c r="H19" s="13">
        <f t="shared" si="5"/>
        <v>15234</v>
      </c>
      <c r="I19" s="13">
        <f t="shared" si="5"/>
        <v>55</v>
      </c>
      <c r="J19" s="13">
        <f t="shared" si="5"/>
        <v>67759</v>
      </c>
      <c r="K19" s="13">
        <f t="shared" si="5"/>
        <v>217759</v>
      </c>
      <c r="L19" s="13"/>
      <c r="M19" s="13"/>
      <c r="N19" s="13"/>
      <c r="O19" s="13"/>
    </row>
    <row r="20" spans="1:15" s="2" customFormat="1" x14ac:dyDescent="0.25">
      <c r="B20" s="51"/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</row>
    <row r="21" spans="1:15" s="2" customFormat="1" ht="15.75" thickBot="1" x14ac:dyDescent="0.3">
      <c r="B21" s="52">
        <f>+B19</f>
        <v>1</v>
      </c>
      <c r="C21" s="23">
        <f>+C19</f>
        <v>150000</v>
      </c>
      <c r="D21" s="23">
        <f>ROUND(IF(C21&gt;=$D$2,($D$3*$D$4),(C21*$B$2)),0)</f>
        <v>8537</v>
      </c>
      <c r="E21" s="23">
        <f>ROUND(C21*$B$3,0)</f>
        <v>2175</v>
      </c>
      <c r="F21" s="23">
        <f>ROUND(C21*$B$4,0)</f>
        <v>40935</v>
      </c>
      <c r="G21" s="23">
        <f>ROUND(C21*$B$6,0)</f>
        <v>60</v>
      </c>
      <c r="H21" s="23">
        <f>ROUND($B$11*B21,0)</f>
        <v>15234</v>
      </c>
      <c r="I21" s="23">
        <f>ROUND($B$12*B21,0)</f>
        <v>55</v>
      </c>
      <c r="J21" s="23">
        <f>SUM(D21:I21)</f>
        <v>66996</v>
      </c>
      <c r="K21" s="23">
        <f>C21+J21</f>
        <v>216996</v>
      </c>
      <c r="L21" s="14"/>
      <c r="M21" s="14"/>
      <c r="N21" s="14"/>
      <c r="O21" s="14"/>
    </row>
    <row r="22" spans="1:15" ht="15.75" thickTop="1" x14ac:dyDescent="0.25">
      <c r="B22" s="5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5">
      <c r="B23" s="5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5">
      <c r="A24" s="12" t="s">
        <v>12</v>
      </c>
      <c r="B24" s="50">
        <f>+C24/C26</f>
        <v>0.5</v>
      </c>
      <c r="C24" s="13">
        <v>75000</v>
      </c>
      <c r="D24" s="13">
        <f t="shared" ref="D24:D26" si="6">ROUND(IF(C24&gt;=$D$2,($D$3*$D$4),(C24*$B$2)),0)</f>
        <v>4650</v>
      </c>
      <c r="E24" s="13">
        <f t="shared" si="0"/>
        <v>1088</v>
      </c>
      <c r="F24" s="13">
        <f t="shared" si="1"/>
        <v>20468</v>
      </c>
      <c r="G24" s="13">
        <f t="shared" si="2"/>
        <v>30</v>
      </c>
      <c r="H24" s="13">
        <f t="shared" ref="H24:H49" si="7">ROUND($B$7*B24,0)</f>
        <v>0</v>
      </c>
      <c r="I24" s="13">
        <f t="shared" si="3"/>
        <v>28</v>
      </c>
      <c r="J24" s="13">
        <f>SUM(D24:I24)</f>
        <v>26264</v>
      </c>
      <c r="K24" s="13">
        <f>C24+J24</f>
        <v>101264</v>
      </c>
      <c r="L24" s="13"/>
      <c r="M24" s="13"/>
      <c r="N24" s="13"/>
      <c r="O24" s="13"/>
    </row>
    <row r="25" spans="1:15" x14ac:dyDescent="0.25">
      <c r="A25" s="2"/>
      <c r="B25" s="50">
        <f>+C25/C26</f>
        <v>0.5</v>
      </c>
      <c r="C25" s="13">
        <v>75000</v>
      </c>
      <c r="D25" s="13">
        <f t="shared" si="6"/>
        <v>4650</v>
      </c>
      <c r="E25" s="13">
        <f t="shared" si="0"/>
        <v>1088</v>
      </c>
      <c r="F25" s="13">
        <f t="shared" si="1"/>
        <v>20468</v>
      </c>
      <c r="G25" s="13">
        <f t="shared" si="2"/>
        <v>30</v>
      </c>
      <c r="H25" s="13">
        <f t="shared" si="7"/>
        <v>0</v>
      </c>
      <c r="I25" s="13">
        <f t="shared" si="3"/>
        <v>28</v>
      </c>
      <c r="J25" s="13">
        <f>SUM(D25:I25)</f>
        <v>26264</v>
      </c>
      <c r="K25" s="13">
        <f>C25+J25</f>
        <v>101264</v>
      </c>
      <c r="L25" s="13"/>
      <c r="M25" s="13"/>
      <c r="N25" s="13"/>
      <c r="O25" s="13"/>
    </row>
    <row r="26" spans="1:15" x14ac:dyDescent="0.25">
      <c r="A26" s="2"/>
      <c r="B26" s="50">
        <f t="shared" ref="B26:K26" si="8">SUM(B24:B25)</f>
        <v>1</v>
      </c>
      <c r="C26" s="13">
        <f t="shared" si="8"/>
        <v>150000</v>
      </c>
      <c r="D26" s="13">
        <f t="shared" si="6"/>
        <v>8537</v>
      </c>
      <c r="E26" s="13">
        <f t="shared" si="8"/>
        <v>2176</v>
      </c>
      <c r="F26" s="13">
        <f t="shared" si="8"/>
        <v>40936</v>
      </c>
      <c r="G26" s="13">
        <f t="shared" si="8"/>
        <v>60</v>
      </c>
      <c r="H26" s="13">
        <f t="shared" si="8"/>
        <v>0</v>
      </c>
      <c r="I26" s="13">
        <f t="shared" si="8"/>
        <v>56</v>
      </c>
      <c r="J26" s="13">
        <f t="shared" si="8"/>
        <v>52528</v>
      </c>
      <c r="K26" s="13">
        <f t="shared" si="8"/>
        <v>202528</v>
      </c>
      <c r="L26" s="13"/>
      <c r="M26" s="13"/>
      <c r="N26" s="13"/>
      <c r="O26" s="13"/>
    </row>
    <row r="27" spans="1:15" s="2" customFormat="1" x14ac:dyDescent="0.25">
      <c r="B27" s="51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4"/>
      <c r="N27" s="14"/>
      <c r="O27" s="14"/>
    </row>
    <row r="28" spans="1:15" s="2" customFormat="1" ht="15.75" thickBot="1" x14ac:dyDescent="0.3">
      <c r="B28" s="52">
        <f>+B26</f>
        <v>1</v>
      </c>
      <c r="C28" s="23">
        <f>+C26</f>
        <v>150000</v>
      </c>
      <c r="D28" s="23">
        <f>ROUND(IF(C28&gt;=$D$2,($D$3*$D$4),(C28*$B$2)),0)</f>
        <v>8537</v>
      </c>
      <c r="E28" s="23">
        <f t="shared" si="0"/>
        <v>2175</v>
      </c>
      <c r="F28" s="23">
        <f t="shared" si="1"/>
        <v>40935</v>
      </c>
      <c r="G28" s="23">
        <f t="shared" si="2"/>
        <v>60</v>
      </c>
      <c r="H28" s="23">
        <f t="shared" si="7"/>
        <v>0</v>
      </c>
      <c r="I28" s="23">
        <f t="shared" si="3"/>
        <v>55</v>
      </c>
      <c r="J28" s="23">
        <f>SUM(D28:I28)</f>
        <v>51762</v>
      </c>
      <c r="K28" s="23">
        <f>C28+J28</f>
        <v>201762</v>
      </c>
      <c r="L28" s="14"/>
      <c r="M28" s="14"/>
      <c r="N28" s="14"/>
      <c r="O28" s="14"/>
    </row>
    <row r="29" spans="1:15" ht="15.75" thickTop="1" x14ac:dyDescent="0.25">
      <c r="A29" s="2"/>
      <c r="B29" s="5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5">
      <c r="A30" s="2"/>
      <c r="B30" s="51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5">
      <c r="A31" s="12" t="s">
        <v>13</v>
      </c>
      <c r="B31" s="50">
        <f>+C31/C33</f>
        <v>0.6</v>
      </c>
      <c r="C31" s="13">
        <v>90000</v>
      </c>
      <c r="D31" s="13">
        <f t="shared" ref="D31:D33" si="9">ROUND(IF(C31&gt;=$D$2,($D$3*$D$4),(C31*$B$2)),0)</f>
        <v>5580</v>
      </c>
      <c r="E31" s="13">
        <f t="shared" si="0"/>
        <v>1305</v>
      </c>
      <c r="F31" s="13">
        <f t="shared" si="1"/>
        <v>24561</v>
      </c>
      <c r="G31" s="13">
        <f t="shared" si="2"/>
        <v>36</v>
      </c>
      <c r="H31" s="13">
        <f>ROUND($B$8*B31,0)</f>
        <v>5648</v>
      </c>
      <c r="I31" s="13">
        <f t="shared" si="3"/>
        <v>33</v>
      </c>
      <c r="J31" s="13">
        <f>SUM(D31:I31)</f>
        <v>37163</v>
      </c>
      <c r="K31" s="13">
        <f>C31+J31</f>
        <v>127163</v>
      </c>
      <c r="L31" s="13"/>
      <c r="M31" s="13"/>
      <c r="N31" s="13"/>
      <c r="O31" s="13"/>
    </row>
    <row r="32" spans="1:15" x14ac:dyDescent="0.25">
      <c r="A32" s="2"/>
      <c r="B32" s="50">
        <f>+C32/C33</f>
        <v>0.4</v>
      </c>
      <c r="C32" s="13">
        <v>60000</v>
      </c>
      <c r="D32" s="13">
        <f t="shared" si="9"/>
        <v>3720</v>
      </c>
      <c r="E32" s="13">
        <f t="shared" si="0"/>
        <v>870</v>
      </c>
      <c r="F32" s="13">
        <f t="shared" si="1"/>
        <v>16374</v>
      </c>
      <c r="G32" s="13">
        <f t="shared" si="2"/>
        <v>24</v>
      </c>
      <c r="H32" s="13">
        <f>ROUND($B$8*B32,0)</f>
        <v>3765</v>
      </c>
      <c r="I32" s="13">
        <f t="shared" si="3"/>
        <v>22</v>
      </c>
      <c r="J32" s="13">
        <f>SUM(D32:I32)</f>
        <v>24775</v>
      </c>
      <c r="K32" s="13">
        <f>C32+J32</f>
        <v>84775</v>
      </c>
      <c r="L32" s="13"/>
      <c r="M32" s="13"/>
      <c r="N32" s="13"/>
      <c r="O32" s="13"/>
    </row>
    <row r="33" spans="1:15" x14ac:dyDescent="0.25">
      <c r="A33" s="2"/>
      <c r="B33" s="50">
        <f>SUM(B31:B32)</f>
        <v>1</v>
      </c>
      <c r="C33" s="13">
        <f>SUM(C31:C32)</f>
        <v>150000</v>
      </c>
      <c r="D33" s="13">
        <f t="shared" si="9"/>
        <v>8537</v>
      </c>
      <c r="E33" s="13">
        <f t="shared" ref="E33:I33" si="10">SUM(E31:E32)</f>
        <v>2175</v>
      </c>
      <c r="F33" s="13">
        <f t="shared" si="10"/>
        <v>40935</v>
      </c>
      <c r="G33" s="13">
        <f t="shared" si="10"/>
        <v>60</v>
      </c>
      <c r="H33" s="13">
        <f t="shared" si="10"/>
        <v>9413</v>
      </c>
      <c r="I33" s="13">
        <f t="shared" si="10"/>
        <v>55</v>
      </c>
      <c r="J33" s="13">
        <f t="shared" ref="J33:K33" si="11">SUM(J31:J32)</f>
        <v>61938</v>
      </c>
      <c r="K33" s="13">
        <f t="shared" si="11"/>
        <v>211938</v>
      </c>
      <c r="L33" s="13"/>
      <c r="M33" s="13"/>
      <c r="N33" s="13"/>
      <c r="O33" s="13"/>
    </row>
    <row r="34" spans="1:15" s="2" customFormat="1" x14ac:dyDescent="0.25">
      <c r="B34" s="51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4"/>
    </row>
    <row r="35" spans="1:15" s="2" customFormat="1" ht="15.75" thickBot="1" x14ac:dyDescent="0.3">
      <c r="B35" s="52">
        <f>+B33</f>
        <v>1</v>
      </c>
      <c r="C35" s="23">
        <f>+C33</f>
        <v>150000</v>
      </c>
      <c r="D35" s="23">
        <f>ROUND(IF(C35&gt;=$D$2,($D$3*$D$4),(C35*$B$2)),0)</f>
        <v>8537</v>
      </c>
      <c r="E35" s="23">
        <f t="shared" si="0"/>
        <v>2175</v>
      </c>
      <c r="F35" s="23">
        <f t="shared" si="1"/>
        <v>40935</v>
      </c>
      <c r="G35" s="23">
        <f t="shared" si="2"/>
        <v>60</v>
      </c>
      <c r="H35" s="23">
        <f>ROUND($B$8*B35,0)</f>
        <v>9413</v>
      </c>
      <c r="I35" s="23">
        <f t="shared" si="3"/>
        <v>55</v>
      </c>
      <c r="J35" s="23">
        <f>SUM(D35:I35)</f>
        <v>61175</v>
      </c>
      <c r="K35" s="23">
        <f>C35+J35</f>
        <v>211175</v>
      </c>
      <c r="L35" s="14"/>
      <c r="M35" s="14"/>
      <c r="N35" s="14"/>
      <c r="O35" s="14"/>
    </row>
    <row r="36" spans="1:15" ht="15.75" thickTop="1" x14ac:dyDescent="0.25">
      <c r="A36" s="2"/>
      <c r="B36" s="51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x14ac:dyDescent="0.25">
      <c r="A37" s="2"/>
      <c r="B37" s="5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x14ac:dyDescent="0.25">
      <c r="A38" s="12" t="s">
        <v>14</v>
      </c>
      <c r="B38" s="50">
        <f>+C38/C40</f>
        <v>0.73333333333333328</v>
      </c>
      <c r="C38" s="13">
        <v>110000</v>
      </c>
      <c r="D38" s="13">
        <f t="shared" ref="D38:D40" si="12">ROUND(IF(C38&gt;=$D$2,($D$3*$D$4),(C38*$B$2)),0)</f>
        <v>6820</v>
      </c>
      <c r="E38" s="13">
        <f t="shared" si="0"/>
        <v>1595</v>
      </c>
      <c r="F38" s="13">
        <f t="shared" si="1"/>
        <v>30019</v>
      </c>
      <c r="G38" s="13">
        <f t="shared" si="2"/>
        <v>44</v>
      </c>
      <c r="H38" s="13">
        <f>ROUND($B$9*B38,0)</f>
        <v>15440</v>
      </c>
      <c r="I38" s="13">
        <f t="shared" si="3"/>
        <v>40</v>
      </c>
      <c r="J38" s="13">
        <f>SUM(D38:I38)</f>
        <v>53958</v>
      </c>
      <c r="K38" s="13">
        <f>C38+J38</f>
        <v>163958</v>
      </c>
      <c r="L38" s="13"/>
      <c r="M38" s="13"/>
      <c r="N38" s="13"/>
      <c r="O38" s="13"/>
    </row>
    <row r="39" spans="1:15" x14ac:dyDescent="0.25">
      <c r="A39" s="2"/>
      <c r="B39" s="50">
        <f>+C39/C40</f>
        <v>0.26666666666666666</v>
      </c>
      <c r="C39" s="13">
        <v>40000</v>
      </c>
      <c r="D39" s="13">
        <f t="shared" si="12"/>
        <v>2480</v>
      </c>
      <c r="E39" s="13">
        <f t="shared" si="0"/>
        <v>580</v>
      </c>
      <c r="F39" s="13">
        <f t="shared" si="1"/>
        <v>10916</v>
      </c>
      <c r="G39" s="13">
        <f t="shared" si="2"/>
        <v>16</v>
      </c>
      <c r="H39" s="13">
        <f>ROUND($B$9*B39,0)</f>
        <v>5614</v>
      </c>
      <c r="I39" s="13">
        <f t="shared" si="3"/>
        <v>15</v>
      </c>
      <c r="J39" s="13">
        <f>SUM(D39:I39)</f>
        <v>19621</v>
      </c>
      <c r="K39" s="13">
        <f>C39+J39</f>
        <v>59621</v>
      </c>
      <c r="L39" s="13"/>
      <c r="M39" s="13"/>
      <c r="N39" s="13"/>
      <c r="O39" s="13"/>
    </row>
    <row r="40" spans="1:15" x14ac:dyDescent="0.25">
      <c r="A40" s="2"/>
      <c r="B40" s="50">
        <f>SUM(B38:B39)</f>
        <v>1</v>
      </c>
      <c r="C40" s="13">
        <f>SUM(C38:C39)</f>
        <v>150000</v>
      </c>
      <c r="D40" s="13">
        <f t="shared" si="12"/>
        <v>8537</v>
      </c>
      <c r="E40" s="13">
        <f t="shared" ref="E40:I40" si="13">SUM(E38:E39)</f>
        <v>2175</v>
      </c>
      <c r="F40" s="13">
        <f t="shared" si="13"/>
        <v>40935</v>
      </c>
      <c r="G40" s="13">
        <f t="shared" si="13"/>
        <v>60</v>
      </c>
      <c r="H40" s="13">
        <f t="shared" si="13"/>
        <v>21054</v>
      </c>
      <c r="I40" s="13">
        <f t="shared" si="13"/>
        <v>55</v>
      </c>
      <c r="J40" s="13">
        <f t="shared" ref="J40:K40" si="14">SUM(J38:J39)</f>
        <v>73579</v>
      </c>
      <c r="K40" s="13">
        <f t="shared" si="14"/>
        <v>223579</v>
      </c>
      <c r="L40" s="13"/>
      <c r="M40" s="13"/>
      <c r="N40" s="13"/>
      <c r="O40" s="13"/>
    </row>
    <row r="41" spans="1:15" s="2" customFormat="1" x14ac:dyDescent="0.25">
      <c r="B41" s="51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4"/>
      <c r="N41" s="14"/>
      <c r="O41" s="14"/>
    </row>
    <row r="42" spans="1:15" s="2" customFormat="1" ht="15.75" thickBot="1" x14ac:dyDescent="0.3">
      <c r="B42" s="52">
        <f>+B40</f>
        <v>1</v>
      </c>
      <c r="C42" s="23">
        <f>+C40</f>
        <v>150000</v>
      </c>
      <c r="D42" s="23">
        <f>ROUND(IF(C42&gt;=$D$2,($D$3*$D$4),(C42*$B$2)),0)</f>
        <v>8537</v>
      </c>
      <c r="E42" s="23">
        <f t="shared" si="0"/>
        <v>2175</v>
      </c>
      <c r="F42" s="23">
        <f t="shared" si="1"/>
        <v>40935</v>
      </c>
      <c r="G42" s="23">
        <f t="shared" si="2"/>
        <v>60</v>
      </c>
      <c r="H42" s="23">
        <f>ROUND($B$9*B42,0)</f>
        <v>21054</v>
      </c>
      <c r="I42" s="23">
        <f t="shared" si="3"/>
        <v>55</v>
      </c>
      <c r="J42" s="23">
        <f>SUM(D42:I42)</f>
        <v>72816</v>
      </c>
      <c r="K42" s="23">
        <f>C42+J42</f>
        <v>222816</v>
      </c>
      <c r="L42" s="14"/>
      <c r="M42" s="14"/>
      <c r="N42" s="14"/>
      <c r="O42" s="14"/>
    </row>
    <row r="43" spans="1:15" ht="15.75" thickTop="1" x14ac:dyDescent="0.25">
      <c r="A43" s="2"/>
      <c r="B43" s="51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x14ac:dyDescent="0.25">
      <c r="A44" s="2"/>
      <c r="B44" s="51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x14ac:dyDescent="0.25">
      <c r="A45" s="11" t="s">
        <v>15</v>
      </c>
      <c r="B45" s="50">
        <f>+C45/C47</f>
        <v>0.13333333333333333</v>
      </c>
      <c r="C45" s="13">
        <v>20000</v>
      </c>
      <c r="D45" s="13">
        <f t="shared" ref="D45:D47" si="15">ROUND(IF(C45&gt;=$D$2,($D$3*$D$4),(C45*$B$2)),0)</f>
        <v>1240</v>
      </c>
      <c r="E45" s="13">
        <f t="shared" si="0"/>
        <v>290</v>
      </c>
      <c r="F45" s="13">
        <f>ROUND(C45*$B$5,0)</f>
        <v>1718</v>
      </c>
      <c r="G45" s="13">
        <f t="shared" si="2"/>
        <v>8</v>
      </c>
      <c r="H45" s="13">
        <f t="shared" si="7"/>
        <v>0</v>
      </c>
      <c r="I45" s="13">
        <f t="shared" si="3"/>
        <v>7</v>
      </c>
      <c r="J45" s="13">
        <f>SUM(D45:I45)</f>
        <v>3263</v>
      </c>
      <c r="K45" s="13">
        <f>C45+J45</f>
        <v>23263</v>
      </c>
      <c r="L45" s="13"/>
      <c r="M45" s="13"/>
      <c r="N45" s="13"/>
      <c r="O45" s="13"/>
    </row>
    <row r="46" spans="1:15" x14ac:dyDescent="0.25">
      <c r="A46" s="2"/>
      <c r="B46" s="50">
        <f>+C46/C47</f>
        <v>0.8666666666666667</v>
      </c>
      <c r="C46" s="13">
        <v>130000</v>
      </c>
      <c r="D46" s="13">
        <f t="shared" si="15"/>
        <v>8060</v>
      </c>
      <c r="E46" s="13">
        <f t="shared" si="0"/>
        <v>1885</v>
      </c>
      <c r="F46" s="13">
        <f>ROUND(C46*$B$5,0)</f>
        <v>11167</v>
      </c>
      <c r="G46" s="13">
        <f t="shared" si="2"/>
        <v>52</v>
      </c>
      <c r="H46" s="13">
        <f t="shared" si="7"/>
        <v>0</v>
      </c>
      <c r="I46" s="13">
        <f t="shared" si="3"/>
        <v>48</v>
      </c>
      <c r="J46" s="13">
        <f>SUM(D46:I46)</f>
        <v>21212</v>
      </c>
      <c r="K46" s="13">
        <f>C46+J46</f>
        <v>151212</v>
      </c>
      <c r="L46" s="13"/>
      <c r="M46" s="13"/>
      <c r="N46" s="13"/>
      <c r="O46" s="13"/>
    </row>
    <row r="47" spans="1:15" x14ac:dyDescent="0.25">
      <c r="A47" s="2"/>
      <c r="B47" s="50">
        <f t="shared" ref="B47:K47" si="16">SUM(B45:B46)</f>
        <v>1</v>
      </c>
      <c r="C47" s="13">
        <f t="shared" si="16"/>
        <v>150000</v>
      </c>
      <c r="D47" s="13">
        <f t="shared" si="15"/>
        <v>8537</v>
      </c>
      <c r="E47" s="13">
        <f t="shared" si="16"/>
        <v>2175</v>
      </c>
      <c r="F47" s="13">
        <f t="shared" si="16"/>
        <v>12885</v>
      </c>
      <c r="G47" s="13">
        <f t="shared" si="16"/>
        <v>60</v>
      </c>
      <c r="H47" s="13">
        <f t="shared" si="16"/>
        <v>0</v>
      </c>
      <c r="I47" s="13">
        <f t="shared" si="16"/>
        <v>55</v>
      </c>
      <c r="J47" s="13">
        <f t="shared" si="16"/>
        <v>24475</v>
      </c>
      <c r="K47" s="13">
        <f t="shared" si="16"/>
        <v>174475</v>
      </c>
      <c r="L47" s="13"/>
      <c r="M47" s="13"/>
      <c r="N47" s="13"/>
      <c r="O47" s="13"/>
    </row>
    <row r="48" spans="1:15" s="2" customFormat="1" x14ac:dyDescent="0.25">
      <c r="B48" s="51"/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14"/>
      <c r="N48" s="14"/>
      <c r="O48" s="14"/>
    </row>
    <row r="49" spans="1:15" s="2" customFormat="1" ht="15.75" thickBot="1" x14ac:dyDescent="0.3">
      <c r="B49" s="52">
        <f>+B47</f>
        <v>1</v>
      </c>
      <c r="C49" s="23">
        <f>+C47</f>
        <v>150000</v>
      </c>
      <c r="D49" s="23">
        <f>ROUND(IF(C49&gt;=$D$2,($D$3*$D$4),(C49*$B$2)),0)</f>
        <v>8537</v>
      </c>
      <c r="E49" s="23">
        <f t="shared" si="0"/>
        <v>2175</v>
      </c>
      <c r="F49" s="23">
        <f>ROUND(C49*$B$5,0)</f>
        <v>12885</v>
      </c>
      <c r="G49" s="23">
        <f t="shared" si="2"/>
        <v>60</v>
      </c>
      <c r="H49" s="23">
        <f t="shared" si="7"/>
        <v>0</v>
      </c>
      <c r="I49" s="23">
        <f t="shared" si="3"/>
        <v>55</v>
      </c>
      <c r="J49" s="23">
        <f>SUM(D49:I49)</f>
        <v>23712</v>
      </c>
      <c r="K49" s="23">
        <f>C49+J49</f>
        <v>173712</v>
      </c>
      <c r="L49" s="14"/>
      <c r="M49" s="14"/>
      <c r="N49" s="14"/>
      <c r="O49" s="14"/>
    </row>
    <row r="50" spans="1:15" ht="15.75" thickTop="1" x14ac:dyDescent="0.25">
      <c r="A50" s="2"/>
      <c r="B50" s="51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25">
      <c r="A51" s="2"/>
      <c r="B51" s="51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25">
      <c r="A52" s="11" t="s">
        <v>16</v>
      </c>
      <c r="B52" s="50">
        <f>+C52/C54</f>
        <v>0.3</v>
      </c>
      <c r="C52" s="13">
        <v>45000</v>
      </c>
      <c r="D52" s="13">
        <f t="shared" ref="D52:D54" si="17">ROUND(IF(C52&gt;=$D$2,($D$3*$D$4),(C52*$B$2)),0)</f>
        <v>2790</v>
      </c>
      <c r="E52" s="13">
        <f t="shared" si="0"/>
        <v>653</v>
      </c>
      <c r="F52" s="13">
        <f>ROUND(C52*$B$5,0)</f>
        <v>3866</v>
      </c>
      <c r="G52" s="13">
        <f t="shared" si="2"/>
        <v>18</v>
      </c>
      <c r="H52" s="13">
        <f>ROUND($B$8*B52,0)</f>
        <v>2824</v>
      </c>
      <c r="I52" s="13">
        <f t="shared" si="3"/>
        <v>17</v>
      </c>
      <c r="J52" s="13">
        <f>SUM(D52:I52)</f>
        <v>10168</v>
      </c>
      <c r="K52" s="13">
        <f>C52+J52</f>
        <v>55168</v>
      </c>
      <c r="L52" s="13"/>
      <c r="M52" s="13"/>
      <c r="N52" s="13"/>
      <c r="O52" s="13"/>
    </row>
    <row r="53" spans="1:15" x14ac:dyDescent="0.25">
      <c r="A53" s="2"/>
      <c r="B53" s="50">
        <f>+C53/C54</f>
        <v>0.7</v>
      </c>
      <c r="C53" s="13">
        <v>105000</v>
      </c>
      <c r="D53" s="13">
        <f t="shared" si="17"/>
        <v>6510</v>
      </c>
      <c r="E53" s="13">
        <f t="shared" si="0"/>
        <v>1523</v>
      </c>
      <c r="F53" s="13">
        <f>ROUND(C53*$B$5,0)</f>
        <v>9020</v>
      </c>
      <c r="G53" s="13">
        <f t="shared" si="2"/>
        <v>42</v>
      </c>
      <c r="H53" s="13">
        <f>ROUND($B$8*B53,0)</f>
        <v>6589</v>
      </c>
      <c r="I53" s="13">
        <f t="shared" si="3"/>
        <v>39</v>
      </c>
      <c r="J53" s="13">
        <f>SUM(D53:I53)</f>
        <v>23723</v>
      </c>
      <c r="K53" s="13">
        <f>C53+J53</f>
        <v>128723</v>
      </c>
      <c r="L53" s="13"/>
      <c r="M53" s="13"/>
      <c r="N53" s="13"/>
      <c r="O53" s="13"/>
    </row>
    <row r="54" spans="1:15" x14ac:dyDescent="0.25">
      <c r="A54" s="2"/>
      <c r="B54" s="50">
        <f>SUM(B52:B53)</f>
        <v>1</v>
      </c>
      <c r="C54" s="13">
        <f>SUM(C52:C53)</f>
        <v>150000</v>
      </c>
      <c r="D54" s="13">
        <f t="shared" si="17"/>
        <v>8537</v>
      </c>
      <c r="E54" s="13">
        <f t="shared" ref="E54:I54" si="18">SUM(E52:E53)</f>
        <v>2176</v>
      </c>
      <c r="F54" s="13">
        <f t="shared" si="18"/>
        <v>12886</v>
      </c>
      <c r="G54" s="13">
        <f t="shared" si="18"/>
        <v>60</v>
      </c>
      <c r="H54" s="13">
        <f t="shared" si="18"/>
        <v>9413</v>
      </c>
      <c r="I54" s="13">
        <f t="shared" si="18"/>
        <v>56</v>
      </c>
      <c r="J54" s="13">
        <f t="shared" ref="J54:K54" si="19">SUM(J52:J53)</f>
        <v>33891</v>
      </c>
      <c r="K54" s="13">
        <f t="shared" si="19"/>
        <v>183891</v>
      </c>
      <c r="L54" s="13"/>
      <c r="M54" s="13"/>
      <c r="N54" s="13"/>
      <c r="O54" s="13"/>
    </row>
    <row r="55" spans="1:15" s="2" customFormat="1" x14ac:dyDescent="0.25">
      <c r="B55" s="51"/>
      <c r="C55" s="13"/>
      <c r="D55" s="13"/>
      <c r="E55" s="13"/>
      <c r="F55" s="13"/>
      <c r="G55" s="13"/>
      <c r="H55" s="13"/>
      <c r="I55" s="13"/>
      <c r="J55" s="13"/>
      <c r="K55" s="13"/>
      <c r="L55" s="14"/>
      <c r="M55" s="14"/>
      <c r="N55" s="14"/>
      <c r="O55" s="14"/>
    </row>
    <row r="56" spans="1:15" s="2" customFormat="1" ht="15.75" thickBot="1" x14ac:dyDescent="0.3">
      <c r="B56" s="52">
        <f>+B54</f>
        <v>1</v>
      </c>
      <c r="C56" s="23">
        <f>+C54</f>
        <v>150000</v>
      </c>
      <c r="D56" s="23">
        <f>ROUND(IF(C56&gt;=$D$2,($D$3*$D$4),(C56*$B$2)),0)</f>
        <v>8537</v>
      </c>
      <c r="E56" s="23">
        <f t="shared" si="0"/>
        <v>2175</v>
      </c>
      <c r="F56" s="23">
        <f>ROUND(C56*$B$5,0)</f>
        <v>12885</v>
      </c>
      <c r="G56" s="23">
        <f t="shared" si="2"/>
        <v>60</v>
      </c>
      <c r="H56" s="23">
        <f>ROUND($B$8*B56,0)</f>
        <v>9413</v>
      </c>
      <c r="I56" s="23">
        <f t="shared" si="3"/>
        <v>55</v>
      </c>
      <c r="J56" s="23">
        <f>SUM(D56:I56)</f>
        <v>33125</v>
      </c>
      <c r="K56" s="23">
        <f>C56+J56</f>
        <v>183125</v>
      </c>
      <c r="L56" s="14"/>
      <c r="M56" s="14"/>
      <c r="N56" s="14"/>
      <c r="O56" s="14"/>
    </row>
    <row r="57" spans="1:15" ht="15.75" thickTop="1" x14ac:dyDescent="0.25">
      <c r="A57" s="2"/>
      <c r="B57" s="51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2"/>
      <c r="B58" s="51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A59" s="11" t="s">
        <v>17</v>
      </c>
      <c r="B59" s="50">
        <f>+C59/C61</f>
        <v>0.16666666666666666</v>
      </c>
      <c r="C59" s="13">
        <v>25000</v>
      </c>
      <c r="D59" s="13">
        <f t="shared" ref="D59:D61" si="20">ROUND(IF(C59&gt;=$D$2,($D$3*$D$4),(C59*$B$2)),0)</f>
        <v>1550</v>
      </c>
      <c r="E59" s="13">
        <f t="shared" si="0"/>
        <v>363</v>
      </c>
      <c r="F59" s="13">
        <f>ROUND(C59*$B$5,0)</f>
        <v>2148</v>
      </c>
      <c r="G59" s="13">
        <f t="shared" si="2"/>
        <v>10</v>
      </c>
      <c r="H59" s="13">
        <f>ROUND($B$9*B59,0)</f>
        <v>3509</v>
      </c>
      <c r="I59" s="13">
        <f t="shared" si="3"/>
        <v>9</v>
      </c>
      <c r="J59" s="13">
        <f>SUM(D59:I59)</f>
        <v>7589</v>
      </c>
      <c r="K59" s="13">
        <f>C59+J59</f>
        <v>32589</v>
      </c>
      <c r="L59" s="13"/>
      <c r="M59" s="13"/>
      <c r="N59" s="13"/>
      <c r="O59" s="13"/>
    </row>
    <row r="60" spans="1:15" x14ac:dyDescent="0.25">
      <c r="A60" s="2"/>
      <c r="B60" s="50">
        <f>+C60/C61</f>
        <v>0.83333333333333337</v>
      </c>
      <c r="C60" s="13">
        <v>125000</v>
      </c>
      <c r="D60" s="13">
        <f t="shared" si="20"/>
        <v>7750</v>
      </c>
      <c r="E60" s="13">
        <f t="shared" si="0"/>
        <v>1813</v>
      </c>
      <c r="F60" s="13">
        <f>ROUND(C60*$B$5,0)</f>
        <v>10738</v>
      </c>
      <c r="G60" s="13">
        <f t="shared" si="2"/>
        <v>50</v>
      </c>
      <c r="H60" s="13">
        <f>ROUND($B$9*B60,0)</f>
        <v>17545</v>
      </c>
      <c r="I60" s="13">
        <f t="shared" si="3"/>
        <v>46</v>
      </c>
      <c r="J60" s="13">
        <f>SUM(D60:I60)</f>
        <v>37942</v>
      </c>
      <c r="K60" s="13">
        <f>C60+J60</f>
        <v>162942</v>
      </c>
      <c r="L60" s="13"/>
      <c r="M60" s="13"/>
      <c r="N60" s="13"/>
      <c r="O60" s="13"/>
    </row>
    <row r="61" spans="1:15" x14ac:dyDescent="0.25">
      <c r="A61" s="2"/>
      <c r="B61" s="50">
        <f>SUM(B59:B60)</f>
        <v>1</v>
      </c>
      <c r="C61" s="13">
        <f>SUM(C59:C60)</f>
        <v>150000</v>
      </c>
      <c r="D61" s="13">
        <f t="shared" si="20"/>
        <v>8537</v>
      </c>
      <c r="E61" s="13">
        <f t="shared" ref="E61:I61" si="21">SUM(E59:E60)</f>
        <v>2176</v>
      </c>
      <c r="F61" s="13">
        <f t="shared" si="21"/>
        <v>12886</v>
      </c>
      <c r="G61" s="13">
        <f t="shared" si="21"/>
        <v>60</v>
      </c>
      <c r="H61" s="13">
        <f t="shared" si="21"/>
        <v>21054</v>
      </c>
      <c r="I61" s="13">
        <f t="shared" si="21"/>
        <v>55</v>
      </c>
      <c r="J61" s="13">
        <f t="shared" ref="J61:K61" si="22">SUM(J59:J60)</f>
        <v>45531</v>
      </c>
      <c r="K61" s="13">
        <f t="shared" si="22"/>
        <v>195531</v>
      </c>
      <c r="L61" s="13"/>
      <c r="M61" s="13"/>
      <c r="N61" s="13"/>
      <c r="O61" s="13"/>
    </row>
    <row r="62" spans="1:15" s="2" customFormat="1" x14ac:dyDescent="0.25">
      <c r="B62" s="51"/>
      <c r="C62" s="13"/>
      <c r="D62" s="13"/>
      <c r="E62" s="13"/>
      <c r="F62" s="13"/>
      <c r="G62" s="13"/>
      <c r="H62" s="13"/>
      <c r="I62" s="13"/>
      <c r="J62" s="13"/>
      <c r="K62" s="13"/>
      <c r="L62" s="14"/>
      <c r="M62" s="14"/>
      <c r="N62" s="14"/>
      <c r="O62" s="14"/>
    </row>
    <row r="63" spans="1:15" s="2" customFormat="1" ht="15.75" thickBot="1" x14ac:dyDescent="0.3">
      <c r="B63" s="52">
        <f>+B61</f>
        <v>1</v>
      </c>
      <c r="C63" s="23">
        <f>+C61</f>
        <v>150000</v>
      </c>
      <c r="D63" s="23">
        <f>ROUND(IF(C63&gt;=$D$2,($D$3*$D$4),(C63*$B$2)),0)</f>
        <v>8537</v>
      </c>
      <c r="E63" s="23">
        <f t="shared" si="0"/>
        <v>2175</v>
      </c>
      <c r="F63" s="23">
        <f>ROUND(C63*$B$5,0)</f>
        <v>12885</v>
      </c>
      <c r="G63" s="23">
        <f t="shared" si="2"/>
        <v>60</v>
      </c>
      <c r="H63" s="23">
        <f>ROUND($B$9*B63,0)</f>
        <v>21054</v>
      </c>
      <c r="I63" s="23">
        <f t="shared" si="3"/>
        <v>55</v>
      </c>
      <c r="J63" s="23">
        <f>SUM(D63:I63)</f>
        <v>44766</v>
      </c>
      <c r="K63" s="23">
        <f>C63+J63</f>
        <v>194766</v>
      </c>
      <c r="L63" s="14"/>
      <c r="M63" s="14"/>
      <c r="N63" s="14"/>
      <c r="O63" s="14"/>
    </row>
    <row r="64" spans="1:15" ht="15.75" thickTop="1" x14ac:dyDescent="0.25">
      <c r="A64" s="2"/>
      <c r="B64" s="51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5">
      <c r="A65" s="2"/>
      <c r="B65" s="51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x14ac:dyDescent="0.25">
      <c r="A66" s="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x14ac:dyDescent="0.25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x14ac:dyDescent="0.2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x14ac:dyDescent="0.25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x14ac:dyDescent="0.25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5">
      <c r="K71" s="13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A1:J43"/>
  <sheetViews>
    <sheetView workbookViewId="0">
      <selection activeCell="D7" sqref="D7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21" x14ac:dyDescent="0.2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7" t="s">
        <v>18</v>
      </c>
      <c r="B2" s="10">
        <v>6.2E-2</v>
      </c>
      <c r="D2" s="13">
        <v>137700</v>
      </c>
      <c r="E2" t="s">
        <v>31</v>
      </c>
    </row>
    <row r="3" spans="1:10" x14ac:dyDescent="0.25">
      <c r="A3" s="7" t="s">
        <v>19</v>
      </c>
      <c r="B3" s="7">
        <v>1.4500000000000001E-2</v>
      </c>
      <c r="C3" s="15"/>
      <c r="D3" s="13">
        <v>8537.4</v>
      </c>
      <c r="E3" t="s">
        <v>32</v>
      </c>
    </row>
    <row r="4" spans="1:10" x14ac:dyDescent="0.25">
      <c r="A4" s="7" t="s">
        <v>22</v>
      </c>
      <c r="B4" s="10">
        <v>0.2445</v>
      </c>
      <c r="C4" s="16"/>
      <c r="D4">
        <v>1</v>
      </c>
      <c r="E4" t="s">
        <v>35</v>
      </c>
    </row>
    <row r="5" spans="1:10" x14ac:dyDescent="0.25">
      <c r="A5" s="7" t="s">
        <v>11</v>
      </c>
      <c r="B5" s="7">
        <v>0</v>
      </c>
      <c r="C5" s="16"/>
    </row>
    <row r="6" spans="1:10" x14ac:dyDescent="0.25">
      <c r="A6" s="7" t="s">
        <v>10</v>
      </c>
      <c r="B6" s="8">
        <v>8913.2199999999993</v>
      </c>
      <c r="C6" s="17"/>
    </row>
    <row r="7" spans="1:10" x14ac:dyDescent="0.25">
      <c r="A7" s="7" t="s">
        <v>9</v>
      </c>
      <c r="B7" s="8">
        <v>19254.16</v>
      </c>
      <c r="C7" s="17"/>
    </row>
    <row r="8" spans="1:10" x14ac:dyDescent="0.25">
      <c r="A8" s="7" t="s">
        <v>26</v>
      </c>
      <c r="B8" s="8">
        <v>10527.08</v>
      </c>
      <c r="C8" s="17"/>
    </row>
    <row r="9" spans="1:10" x14ac:dyDescent="0.25">
      <c r="A9" s="7" t="s">
        <v>28</v>
      </c>
      <c r="B9" s="8">
        <v>14083.69</v>
      </c>
      <c r="C9" s="17"/>
    </row>
    <row r="10" spans="1:10" x14ac:dyDescent="0.25">
      <c r="A10" s="7" t="s">
        <v>5</v>
      </c>
      <c r="B10" s="8">
        <v>55</v>
      </c>
    </row>
    <row r="11" spans="1:10" s="22" customFormat="1" ht="30.75" thickBot="1" x14ac:dyDescent="0.3">
      <c r="A11" s="19"/>
      <c r="B11" s="20" t="s">
        <v>0</v>
      </c>
      <c r="C11" s="20" t="s">
        <v>1</v>
      </c>
      <c r="D11" s="21" t="s">
        <v>18</v>
      </c>
      <c r="E11" s="20" t="s">
        <v>19</v>
      </c>
      <c r="F11" s="20" t="s">
        <v>2</v>
      </c>
      <c r="G11" s="20" t="s">
        <v>4</v>
      </c>
      <c r="H11" s="20" t="s">
        <v>5</v>
      </c>
      <c r="I11" s="20" t="s">
        <v>6</v>
      </c>
      <c r="J11" s="20" t="s">
        <v>7</v>
      </c>
    </row>
    <row r="12" spans="1:10" x14ac:dyDescent="0.25">
      <c r="B12" s="51"/>
    </row>
    <row r="13" spans="1:10" x14ac:dyDescent="0.25">
      <c r="A13" s="1" t="s">
        <v>8</v>
      </c>
      <c r="B13" s="53">
        <v>1</v>
      </c>
      <c r="C13" s="13">
        <v>45765</v>
      </c>
      <c r="D13" s="13">
        <f>ROUND(IF(C13&gt;=$D$2,($D$3*$D$4),(C13*$B$2)),0)</f>
        <v>2837</v>
      </c>
      <c r="E13" s="13">
        <f>+C13*B3</f>
        <v>663.59250000000009</v>
      </c>
      <c r="F13" s="13">
        <f>ROUND(C13*$B$4,0)</f>
        <v>11190</v>
      </c>
      <c r="G13" s="13">
        <f>ROUND($B$9*B13,0)</f>
        <v>14084</v>
      </c>
      <c r="H13" s="13">
        <f t="shared" ref="H13" si="0">ROUND($B$10*B13,0)</f>
        <v>55</v>
      </c>
      <c r="I13" s="13">
        <f>SUM(D13:H13)</f>
        <v>28829.592499999999</v>
      </c>
      <c r="J13" s="13">
        <f>C13+I13</f>
        <v>74594.592499999999</v>
      </c>
    </row>
    <row r="14" spans="1:10" x14ac:dyDescent="0.25">
      <c r="B14" s="51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 s="18" t="s">
        <v>29</v>
      </c>
      <c r="B15" s="50">
        <f>+C15/C17</f>
        <v>0.6169868554095046</v>
      </c>
      <c r="C15" s="13">
        <v>45765</v>
      </c>
      <c r="D15" s="13">
        <f t="shared" ref="D15:D16" si="1">ROUND(IF(C15&gt;=$D$2,($D$3*$D$4),(C15*$B$2)),0)</f>
        <v>2837</v>
      </c>
      <c r="E15" s="13">
        <f>ROUND(C15*$B$3,0)</f>
        <v>664</v>
      </c>
      <c r="F15" s="13">
        <f>ROUND(C15*$B$4,0)</f>
        <v>11190</v>
      </c>
      <c r="G15" s="13">
        <f>ROUND($B$9*B15,0)</f>
        <v>8689</v>
      </c>
      <c r="H15" s="13">
        <f>ROUND($B$10*B15,0)</f>
        <v>34</v>
      </c>
      <c r="I15" s="13">
        <f>SUM(D15:H15)</f>
        <v>23414</v>
      </c>
      <c r="J15" s="13">
        <f>C15+I15</f>
        <v>69179</v>
      </c>
    </row>
    <row r="16" spans="1:10" x14ac:dyDescent="0.25">
      <c r="A16" s="2"/>
      <c r="B16" s="50">
        <f>+C16/C17</f>
        <v>0.38301314459049546</v>
      </c>
      <c r="C16" s="13">
        <v>28410</v>
      </c>
      <c r="D16" s="13">
        <f t="shared" si="1"/>
        <v>1761</v>
      </c>
      <c r="E16" s="13">
        <f t="shared" ref="E16:E40" si="2">ROUND(C16*$B$3,0)</f>
        <v>412</v>
      </c>
      <c r="F16" s="13">
        <f t="shared" ref="F16:F40" si="3">ROUND(C16*$B$4,0)</f>
        <v>6946</v>
      </c>
      <c r="G16" s="13">
        <f>ROUND($B$9*B16,0)</f>
        <v>5394</v>
      </c>
      <c r="H16" s="13">
        <f t="shared" ref="H16:H40" si="4">ROUND($B$10*B16,0)</f>
        <v>21</v>
      </c>
      <c r="I16" s="13">
        <f>SUM(D16:H16)</f>
        <v>14534</v>
      </c>
      <c r="J16" s="13">
        <f>C16+I16</f>
        <v>42944</v>
      </c>
    </row>
    <row r="17" spans="1:10" x14ac:dyDescent="0.25">
      <c r="A17" s="2"/>
      <c r="B17" s="50">
        <f t="shared" ref="B17:J17" si="5">SUM(B15:B16)</f>
        <v>1</v>
      </c>
      <c r="C17" s="13">
        <f t="shared" si="5"/>
        <v>74175</v>
      </c>
      <c r="D17" s="13">
        <f>ROUND(IF(C17&gt;=$D$2,($D$3*$D$4),(C17*$B$2)),0)</f>
        <v>4599</v>
      </c>
      <c r="E17" s="13">
        <f t="shared" si="5"/>
        <v>1076</v>
      </c>
      <c r="F17" s="13">
        <f t="shared" si="5"/>
        <v>18136</v>
      </c>
      <c r="G17" s="13">
        <f t="shared" si="5"/>
        <v>14083</v>
      </c>
      <c r="H17" s="13">
        <f t="shared" si="5"/>
        <v>55</v>
      </c>
      <c r="I17" s="13">
        <f t="shared" si="5"/>
        <v>37948</v>
      </c>
      <c r="J17" s="13">
        <f t="shared" si="5"/>
        <v>112123</v>
      </c>
    </row>
    <row r="18" spans="1:10" x14ac:dyDescent="0.25">
      <c r="A18" s="2"/>
      <c r="B18" s="51"/>
      <c r="C18" s="13"/>
      <c r="D18" s="13"/>
      <c r="E18" s="13"/>
      <c r="F18" s="13"/>
      <c r="G18" s="13"/>
      <c r="H18" s="13"/>
      <c r="I18" s="13"/>
      <c r="J18" s="13"/>
    </row>
    <row r="19" spans="1:10" s="2" customFormat="1" ht="15.75" thickBot="1" x14ac:dyDescent="0.3">
      <c r="B19" s="52">
        <f>+B17</f>
        <v>1</v>
      </c>
      <c r="C19" s="23">
        <f>+C17</f>
        <v>74175</v>
      </c>
      <c r="D19" s="23">
        <f>ROUND(IF(C19&gt;=$D$2,($D$3*$D$4),(C19*$B$2)),0)</f>
        <v>4599</v>
      </c>
      <c r="E19" s="23">
        <f t="shared" si="2"/>
        <v>1076</v>
      </c>
      <c r="F19" s="23">
        <f t="shared" si="3"/>
        <v>18136</v>
      </c>
      <c r="G19" s="23">
        <f>ROUND($B$9*B19,0)</f>
        <v>14084</v>
      </c>
      <c r="H19" s="23">
        <f t="shared" si="4"/>
        <v>55</v>
      </c>
      <c r="I19" s="23">
        <f>SUM(D19:H19)</f>
        <v>37950</v>
      </c>
      <c r="J19" s="23">
        <f>C19+I19</f>
        <v>112125</v>
      </c>
    </row>
    <row r="20" spans="1:10" s="2" customFormat="1" ht="15.75" thickTop="1" x14ac:dyDescent="0.25">
      <c r="B20" s="52"/>
      <c r="C20" s="14"/>
      <c r="D20" s="13"/>
      <c r="E20" s="14"/>
      <c r="F20" s="14"/>
      <c r="G20" s="14"/>
      <c r="H20" s="14"/>
      <c r="I20" s="14"/>
      <c r="J20" s="14"/>
    </row>
    <row r="21" spans="1:10" x14ac:dyDescent="0.25">
      <c r="B21" s="51"/>
      <c r="C21" s="13"/>
      <c r="D21" s="13"/>
      <c r="E21" s="13"/>
      <c r="F21" s="13"/>
      <c r="G21" s="13"/>
      <c r="H21" s="13"/>
      <c r="I21" s="13"/>
      <c r="J21" s="13"/>
    </row>
    <row r="22" spans="1:10" x14ac:dyDescent="0.25">
      <c r="A22" s="18" t="s">
        <v>23</v>
      </c>
      <c r="B22" s="50">
        <f>+C22/C24</f>
        <v>0.6169868554095046</v>
      </c>
      <c r="C22" s="13">
        <f>+C13</f>
        <v>45765</v>
      </c>
      <c r="D22" s="13">
        <f t="shared" ref="D22:D23" si="6">ROUND(IF(C22&gt;=$D$2,($D$3*$D$4),(C22*$B$2)),0)</f>
        <v>2837</v>
      </c>
      <c r="E22" s="13">
        <f t="shared" si="2"/>
        <v>664</v>
      </c>
      <c r="F22" s="13">
        <f t="shared" si="3"/>
        <v>11190</v>
      </c>
      <c r="G22" s="13">
        <f t="shared" ref="G22:G26" si="7">ROUND($B$5*B22,0)</f>
        <v>0</v>
      </c>
      <c r="H22" s="13">
        <f t="shared" si="4"/>
        <v>34</v>
      </c>
      <c r="I22" s="13">
        <f>SUM(D22:H22)</f>
        <v>14725</v>
      </c>
      <c r="J22" s="13">
        <f>C22+I22</f>
        <v>60490</v>
      </c>
    </row>
    <row r="23" spans="1:10" x14ac:dyDescent="0.25">
      <c r="A23" s="2"/>
      <c r="B23" s="50">
        <f>+C23/C24</f>
        <v>0.38301314459049546</v>
      </c>
      <c r="C23" s="13">
        <v>28410</v>
      </c>
      <c r="D23" s="13">
        <f t="shared" si="6"/>
        <v>1761</v>
      </c>
      <c r="E23" s="13">
        <f t="shared" si="2"/>
        <v>412</v>
      </c>
      <c r="F23" s="13">
        <f t="shared" si="3"/>
        <v>6946</v>
      </c>
      <c r="G23" s="13">
        <f t="shared" si="7"/>
        <v>0</v>
      </c>
      <c r="H23" s="13">
        <f t="shared" si="4"/>
        <v>21</v>
      </c>
      <c r="I23" s="13">
        <f>SUM(D23:H23)</f>
        <v>9140</v>
      </c>
      <c r="J23" s="13">
        <f>C23+I23</f>
        <v>37550</v>
      </c>
    </row>
    <row r="24" spans="1:10" x14ac:dyDescent="0.25">
      <c r="A24" s="2"/>
      <c r="B24" s="50">
        <f t="shared" ref="B24:J24" si="8">SUM(B22:B23)</f>
        <v>1</v>
      </c>
      <c r="C24" s="13">
        <f t="shared" si="8"/>
        <v>74175</v>
      </c>
      <c r="D24" s="13">
        <f>ROUND(IF(C24&gt;=$D$2,($D$3*$D$4),(C24*$B$2)),0)</f>
        <v>4599</v>
      </c>
      <c r="E24" s="13">
        <f t="shared" si="8"/>
        <v>1076</v>
      </c>
      <c r="F24" s="13">
        <f t="shared" si="8"/>
        <v>18136</v>
      </c>
      <c r="G24" s="13">
        <f t="shared" si="8"/>
        <v>0</v>
      </c>
      <c r="H24" s="13">
        <f t="shared" si="8"/>
        <v>55</v>
      </c>
      <c r="I24" s="13">
        <f t="shared" si="8"/>
        <v>23865</v>
      </c>
      <c r="J24" s="13">
        <f t="shared" si="8"/>
        <v>98040</v>
      </c>
    </row>
    <row r="25" spans="1:10" x14ac:dyDescent="0.25">
      <c r="A25" s="2"/>
      <c r="B25" s="51"/>
      <c r="C25" s="13"/>
      <c r="D25" s="13"/>
      <c r="E25" s="13"/>
      <c r="F25" s="13"/>
      <c r="G25" s="13"/>
      <c r="H25" s="13"/>
      <c r="I25" s="13"/>
      <c r="J25" s="13"/>
    </row>
    <row r="26" spans="1:10" s="2" customFormat="1" ht="15.75" thickBot="1" x14ac:dyDescent="0.3">
      <c r="B26" s="52">
        <f>+B24</f>
        <v>1</v>
      </c>
      <c r="C26" s="23">
        <f>+C24</f>
        <v>74175</v>
      </c>
      <c r="D26" s="23">
        <f>ROUND(IF(C26&gt;=$D$2,($D$3*$D$4),(C26*$B$2)),0)</f>
        <v>4599</v>
      </c>
      <c r="E26" s="23">
        <f t="shared" si="2"/>
        <v>1076</v>
      </c>
      <c r="F26" s="23">
        <f t="shared" si="3"/>
        <v>18136</v>
      </c>
      <c r="G26" s="23">
        <f t="shared" si="7"/>
        <v>0</v>
      </c>
      <c r="H26" s="23">
        <f t="shared" si="4"/>
        <v>55</v>
      </c>
      <c r="I26" s="23">
        <f>SUM(D26:H26)</f>
        <v>23866</v>
      </c>
      <c r="J26" s="23">
        <f>C26+I26</f>
        <v>98041</v>
      </c>
    </row>
    <row r="27" spans="1:10" s="2" customFormat="1" ht="15.75" thickTop="1" x14ac:dyDescent="0.25">
      <c r="B27" s="52"/>
      <c r="C27" s="14"/>
      <c r="D27" s="13">
        <f>ROUND(IF(C27&gt;=$D$2,($D$3*$B$14),(C27*$B$2)),0)</f>
        <v>0</v>
      </c>
      <c r="E27" s="14"/>
      <c r="F27" s="14"/>
      <c r="G27" s="14"/>
      <c r="H27" s="14"/>
      <c r="I27" s="14"/>
      <c r="J27" s="14"/>
    </row>
    <row r="28" spans="1:10" x14ac:dyDescent="0.25">
      <c r="A28" s="2"/>
      <c r="B28" s="51"/>
      <c r="C28" s="13"/>
      <c r="D28" s="13">
        <f>ROUND(IF(C28&gt;=$D$2,($D$3*$B$14),(C28*$B$2)),0)</f>
        <v>0</v>
      </c>
      <c r="E28" s="13"/>
      <c r="F28" s="13"/>
      <c r="G28" s="13"/>
      <c r="H28" s="13"/>
      <c r="I28" s="13"/>
      <c r="J28" s="13"/>
    </row>
    <row r="29" spans="1:10" x14ac:dyDescent="0.25">
      <c r="A29" s="18" t="s">
        <v>24</v>
      </c>
      <c r="B29" s="50">
        <f>+C29/C31</f>
        <v>0.63365363314133805</v>
      </c>
      <c r="C29" s="13">
        <v>45765</v>
      </c>
      <c r="D29" s="13">
        <f t="shared" ref="D29:D30" si="9">ROUND(IF(C29&gt;=$D$2,($D$3*$D$4),(C29*$B$2)),0)</f>
        <v>2837</v>
      </c>
      <c r="E29" s="13">
        <f t="shared" si="2"/>
        <v>664</v>
      </c>
      <c r="F29" s="13">
        <f t="shared" si="3"/>
        <v>11190</v>
      </c>
      <c r="G29" s="13">
        <f>ROUND($B$6*B29,0)</f>
        <v>5648</v>
      </c>
      <c r="H29" s="13">
        <f t="shared" si="4"/>
        <v>35</v>
      </c>
      <c r="I29" s="13">
        <f>SUM(D29:H29)</f>
        <v>20374</v>
      </c>
      <c r="J29" s="13">
        <f>C29+I29</f>
        <v>66139</v>
      </c>
    </row>
    <row r="30" spans="1:10" x14ac:dyDescent="0.25">
      <c r="A30" s="2"/>
      <c r="B30" s="50">
        <f>+C30/C31</f>
        <v>0.36634636685866195</v>
      </c>
      <c r="C30" s="13">
        <v>26459</v>
      </c>
      <c r="D30" s="13">
        <f t="shared" si="9"/>
        <v>1640</v>
      </c>
      <c r="E30" s="13">
        <f t="shared" si="2"/>
        <v>384</v>
      </c>
      <c r="F30" s="13">
        <f t="shared" si="3"/>
        <v>6469</v>
      </c>
      <c r="G30" s="13">
        <f>ROUND($B$6*B30,0)</f>
        <v>3265</v>
      </c>
      <c r="H30" s="13">
        <f t="shared" si="4"/>
        <v>20</v>
      </c>
      <c r="I30" s="13">
        <f>SUM(D30:H30)</f>
        <v>11778</v>
      </c>
      <c r="J30" s="13">
        <f>C30+I30</f>
        <v>38237</v>
      </c>
    </row>
    <row r="31" spans="1:10" x14ac:dyDescent="0.25">
      <c r="A31" s="2"/>
      <c r="B31" s="50">
        <f>SUM(B29:B30)</f>
        <v>1</v>
      </c>
      <c r="C31" s="13">
        <f>SUM(C29:C30)</f>
        <v>72224</v>
      </c>
      <c r="D31" s="13">
        <f>ROUND(IF(C31&gt;=$D$2,($D$3*$D$4),(C31*$B$2)),0)</f>
        <v>4478</v>
      </c>
      <c r="E31" s="13">
        <f t="shared" ref="E31:H31" si="10">SUM(E29:E30)</f>
        <v>1048</v>
      </c>
      <c r="F31" s="13">
        <f t="shared" si="10"/>
        <v>17659</v>
      </c>
      <c r="G31" s="13">
        <f t="shared" si="10"/>
        <v>8913</v>
      </c>
      <c r="H31" s="13">
        <f t="shared" si="10"/>
        <v>55</v>
      </c>
      <c r="I31" s="13">
        <f t="shared" ref="I31:J31" si="11">SUM(I29:I30)</f>
        <v>32152</v>
      </c>
      <c r="J31" s="13">
        <f t="shared" si="11"/>
        <v>104376</v>
      </c>
    </row>
    <row r="32" spans="1:10" x14ac:dyDescent="0.25">
      <c r="A32" s="2"/>
      <c r="B32" s="51"/>
      <c r="C32" s="13"/>
      <c r="D32" s="13"/>
      <c r="E32" s="13"/>
      <c r="F32" s="13"/>
      <c r="G32" s="13"/>
      <c r="H32" s="13"/>
      <c r="I32" s="13"/>
      <c r="J32" s="13"/>
    </row>
    <row r="33" spans="1:10" s="2" customFormat="1" ht="15.75" thickBot="1" x14ac:dyDescent="0.3">
      <c r="B33" s="52">
        <f>+B31</f>
        <v>1</v>
      </c>
      <c r="C33" s="23">
        <f>+C31</f>
        <v>72224</v>
      </c>
      <c r="D33" s="23">
        <f>ROUND(IF(C33&gt;=$D$2,($D$3*$D$4),(C33*$B$2)),0)</f>
        <v>4478</v>
      </c>
      <c r="E33" s="23">
        <f t="shared" si="2"/>
        <v>1047</v>
      </c>
      <c r="F33" s="23">
        <f t="shared" si="3"/>
        <v>17659</v>
      </c>
      <c r="G33" s="23">
        <f>ROUND($B$6*B33,0)</f>
        <v>8913</v>
      </c>
      <c r="H33" s="23">
        <f t="shared" si="4"/>
        <v>55</v>
      </c>
      <c r="I33" s="23">
        <f>SUM(D33:H33)</f>
        <v>32152</v>
      </c>
      <c r="J33" s="23">
        <f>C33+I33</f>
        <v>104376</v>
      </c>
    </row>
    <row r="34" spans="1:10" s="2" customFormat="1" ht="15.75" thickTop="1" x14ac:dyDescent="0.25">
      <c r="B34" s="52"/>
      <c r="C34" s="14"/>
      <c r="D34" s="13"/>
      <c r="E34" s="14"/>
      <c r="F34" s="14"/>
      <c r="G34" s="14"/>
      <c r="H34" s="14"/>
      <c r="I34" s="14"/>
      <c r="J34" s="14"/>
    </row>
    <row r="35" spans="1:10" x14ac:dyDescent="0.25">
      <c r="A35" s="2"/>
      <c r="B35" s="51"/>
      <c r="C35" s="13"/>
      <c r="D35" s="13"/>
      <c r="E35" s="13"/>
      <c r="F35" s="13"/>
      <c r="G35" s="13"/>
      <c r="H35" s="13"/>
      <c r="I35" s="13"/>
      <c r="J35" s="13"/>
    </row>
    <row r="36" spans="1:10" x14ac:dyDescent="0.25">
      <c r="A36" s="18" t="s">
        <v>25</v>
      </c>
      <c r="B36" s="50">
        <f>+C36/C38</f>
        <v>0.65166315429743127</v>
      </c>
      <c r="C36" s="13">
        <v>45765</v>
      </c>
      <c r="D36" s="13">
        <f t="shared" ref="D36:D37" si="12">ROUND(IF(C36&gt;=$D$2,($D$3*$D$4),(C36*$B$2)),0)</f>
        <v>2837</v>
      </c>
      <c r="E36" s="13">
        <f t="shared" si="2"/>
        <v>664</v>
      </c>
      <c r="F36" s="13">
        <f t="shared" si="3"/>
        <v>11190</v>
      </c>
      <c r="G36" s="13">
        <f>ROUND($B$7*B36,0)</f>
        <v>12547</v>
      </c>
      <c r="H36" s="13">
        <f t="shared" si="4"/>
        <v>36</v>
      </c>
      <c r="I36" s="13">
        <f>SUM(D36:H36)</f>
        <v>27274</v>
      </c>
      <c r="J36" s="13">
        <f>C36+I36</f>
        <v>73039</v>
      </c>
    </row>
    <row r="37" spans="1:10" x14ac:dyDescent="0.25">
      <c r="A37" s="2"/>
      <c r="B37" s="50">
        <f>+C37/C38</f>
        <v>0.34833684570256879</v>
      </c>
      <c r="C37" s="13">
        <v>24463</v>
      </c>
      <c r="D37" s="13">
        <f t="shared" si="12"/>
        <v>1517</v>
      </c>
      <c r="E37" s="13">
        <f t="shared" si="2"/>
        <v>355</v>
      </c>
      <c r="F37" s="13">
        <f t="shared" si="3"/>
        <v>5981</v>
      </c>
      <c r="G37" s="13">
        <f>ROUND($B$7*B37,0)</f>
        <v>6707</v>
      </c>
      <c r="H37" s="13">
        <f t="shared" si="4"/>
        <v>19</v>
      </c>
      <c r="I37" s="13">
        <f>SUM(D37:H37)</f>
        <v>14579</v>
      </c>
      <c r="J37" s="13">
        <f>C37+I37</f>
        <v>39042</v>
      </c>
    </row>
    <row r="38" spans="1:10" x14ac:dyDescent="0.25">
      <c r="A38" s="2"/>
      <c r="B38" s="50">
        <f>SUM(B36:B37)</f>
        <v>1</v>
      </c>
      <c r="C38" s="13">
        <f>SUM(C36:C37)</f>
        <v>70228</v>
      </c>
      <c r="D38" s="13">
        <f>ROUND(IF(C38&gt;=$D$2,($D$3*$D$4),(C38*$B$2)),0)</f>
        <v>4354</v>
      </c>
      <c r="E38" s="13">
        <f t="shared" ref="E38:H38" si="13">SUM(E36:E37)</f>
        <v>1019</v>
      </c>
      <c r="F38" s="13">
        <f t="shared" si="13"/>
        <v>17171</v>
      </c>
      <c r="G38" s="13">
        <f t="shared" si="13"/>
        <v>19254</v>
      </c>
      <c r="H38" s="13">
        <f t="shared" si="13"/>
        <v>55</v>
      </c>
      <c r="I38" s="13">
        <f t="shared" ref="I38:J38" si="14">SUM(I36:I37)</f>
        <v>41853</v>
      </c>
      <c r="J38" s="13">
        <f t="shared" si="14"/>
        <v>112081</v>
      </c>
    </row>
    <row r="39" spans="1:10" x14ac:dyDescent="0.25">
      <c r="A39" s="2"/>
      <c r="B39" s="51"/>
      <c r="C39" s="13"/>
      <c r="D39" s="13"/>
      <c r="E39" s="13"/>
      <c r="F39" s="13"/>
      <c r="G39" s="13"/>
      <c r="H39" s="13"/>
      <c r="I39" s="13"/>
      <c r="J39" s="13"/>
    </row>
    <row r="40" spans="1:10" s="2" customFormat="1" ht="15.75" thickBot="1" x14ac:dyDescent="0.3">
      <c r="B40" s="52">
        <f>+B38</f>
        <v>1</v>
      </c>
      <c r="C40" s="23">
        <f>+C38</f>
        <v>70228</v>
      </c>
      <c r="D40" s="23">
        <f>ROUND(IF(C40&gt;=$D$2,($D$3*$D$4),(C40*$B$2)),0)</f>
        <v>4354</v>
      </c>
      <c r="E40" s="23">
        <f t="shared" si="2"/>
        <v>1018</v>
      </c>
      <c r="F40" s="23">
        <f t="shared" si="3"/>
        <v>17171</v>
      </c>
      <c r="G40" s="23">
        <f>ROUND($B$7*B40,0)</f>
        <v>19254</v>
      </c>
      <c r="H40" s="23">
        <f t="shared" si="4"/>
        <v>55</v>
      </c>
      <c r="I40" s="23">
        <f>SUM(D40:H40)</f>
        <v>41852</v>
      </c>
      <c r="J40" s="23">
        <f>C40+I40</f>
        <v>112080</v>
      </c>
    </row>
    <row r="41" spans="1:10" ht="15.75" thickTop="1" x14ac:dyDescent="0.25">
      <c r="A41" s="2"/>
      <c r="B41" s="51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B42" s="51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B43" s="51"/>
      <c r="C43" s="4"/>
      <c r="D43" s="4"/>
      <c r="E43" s="4"/>
      <c r="F43" s="4"/>
      <c r="G43" s="4"/>
      <c r="H43" s="4"/>
      <c r="I43" s="4"/>
      <c r="J43" s="4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Josie Warren</cp:lastModifiedBy>
  <cp:lastPrinted>2013-02-21T21:30:28Z</cp:lastPrinted>
  <dcterms:created xsi:type="dcterms:W3CDTF">2011-03-28T14:11:25Z</dcterms:created>
  <dcterms:modified xsi:type="dcterms:W3CDTF">2020-08-24T15:18:22Z</dcterms:modified>
</cp:coreProperties>
</file>