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warren1\Desktop\"/>
    </mc:Choice>
  </mc:AlternateContent>
  <xr:revisionPtr revIDLastSave="0" documentId="8_{ABF30315-A670-4A02-962C-C4825AFAEF5C}" xr6:coauthVersionLast="36" xr6:coauthVersionMax="36" xr10:uidLastSave="{00000000-0000-0000-0000-000000000000}"/>
  <bookViews>
    <workbookView xWindow="0" yWindow="0" windowWidth="20835" windowHeight="12465" xr2:uid="{2EC0B8C3-0C6D-41A7-B376-E1FF67084192}"/>
  </bookViews>
  <sheets>
    <sheet name="Regular" sheetId="2" r:id="rId1"/>
    <sheet name="Executive" sheetId="3" r:id="rId2"/>
    <sheet name="Special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4" l="1"/>
  <c r="D27" i="3"/>
  <c r="D16" i="3"/>
  <c r="D20" i="2"/>
  <c r="D17" i="2"/>
  <c r="D15" i="2"/>
  <c r="D23" i="2" l="1"/>
  <c r="D21" i="3"/>
  <c r="E14" i="4" l="1"/>
  <c r="C38" i="3"/>
  <c r="B36" i="3" s="1"/>
  <c r="H36" i="3" s="1"/>
  <c r="G37" i="3"/>
  <c r="F37" i="3"/>
  <c r="E37" i="3"/>
  <c r="D37" i="3"/>
  <c r="B37" i="3"/>
  <c r="I37" i="3" s="1"/>
  <c r="G36" i="3"/>
  <c r="F36" i="3"/>
  <c r="E36" i="3"/>
  <c r="D36" i="3"/>
  <c r="F18" i="3"/>
  <c r="I18" i="3"/>
  <c r="H18" i="3"/>
  <c r="G18" i="3"/>
  <c r="E18" i="3"/>
  <c r="D18" i="3"/>
  <c r="H17" i="2"/>
  <c r="I17" i="2"/>
  <c r="F17" i="2"/>
  <c r="E17" i="2"/>
  <c r="I15" i="2"/>
  <c r="H15" i="2"/>
  <c r="F15" i="2"/>
  <c r="E15" i="2"/>
  <c r="C41" i="2"/>
  <c r="F41" i="2" s="1"/>
  <c r="F40" i="2"/>
  <c r="E40" i="2"/>
  <c r="D40" i="2"/>
  <c r="F39" i="2"/>
  <c r="E39" i="2"/>
  <c r="D39" i="2"/>
  <c r="F38" i="2"/>
  <c r="E38" i="2"/>
  <c r="D38" i="2"/>
  <c r="E16" i="3"/>
  <c r="F16" i="3"/>
  <c r="C58" i="3"/>
  <c r="F58" i="3" s="1"/>
  <c r="G57" i="3"/>
  <c r="F57" i="3"/>
  <c r="E57" i="3"/>
  <c r="D57" i="3"/>
  <c r="G56" i="3"/>
  <c r="F56" i="3"/>
  <c r="E56" i="3"/>
  <c r="D56" i="3"/>
  <c r="B56" i="3"/>
  <c r="I56" i="3" s="1"/>
  <c r="C65" i="2"/>
  <c r="E65" i="2" s="1"/>
  <c r="F64" i="2"/>
  <c r="E64" i="2"/>
  <c r="D64" i="2"/>
  <c r="F63" i="2"/>
  <c r="E63" i="2"/>
  <c r="D63" i="2"/>
  <c r="F62" i="2"/>
  <c r="E62" i="2"/>
  <c r="D62" i="2"/>
  <c r="B57" i="3" l="1"/>
  <c r="H57" i="3" s="1"/>
  <c r="H37" i="3"/>
  <c r="J37" i="3" s="1"/>
  <c r="K37" i="3" s="1"/>
  <c r="J15" i="2"/>
  <c r="K15" i="2" s="1"/>
  <c r="I36" i="3"/>
  <c r="J36" i="3"/>
  <c r="K36" i="3" s="1"/>
  <c r="B38" i="3"/>
  <c r="H38" i="3" s="1"/>
  <c r="D38" i="3"/>
  <c r="E38" i="3"/>
  <c r="F38" i="3"/>
  <c r="G38" i="3"/>
  <c r="J18" i="3"/>
  <c r="K18" i="3" s="1"/>
  <c r="G58" i="3"/>
  <c r="H56" i="3"/>
  <c r="J56" i="3" s="1"/>
  <c r="K56" i="3" s="1"/>
  <c r="B38" i="2"/>
  <c r="H38" i="2" s="1"/>
  <c r="B40" i="2"/>
  <c r="H40" i="2" s="1"/>
  <c r="B39" i="2"/>
  <c r="H39" i="2" s="1"/>
  <c r="J17" i="2"/>
  <c r="K17" i="2" s="1"/>
  <c r="I38" i="2"/>
  <c r="B63" i="2"/>
  <c r="I63" i="2" s="1"/>
  <c r="H63" i="2"/>
  <c r="B64" i="2"/>
  <c r="B62" i="2"/>
  <c r="I39" i="2"/>
  <c r="D41" i="2"/>
  <c r="E41" i="2"/>
  <c r="E58" i="3"/>
  <c r="D58" i="3"/>
  <c r="F65" i="2"/>
  <c r="D65" i="2"/>
  <c r="B58" i="3" l="1"/>
  <c r="H58" i="3" s="1"/>
  <c r="I57" i="3"/>
  <c r="J57" i="3" s="1"/>
  <c r="K57" i="3" s="1"/>
  <c r="J39" i="2"/>
  <c r="K39" i="2" s="1"/>
  <c r="J38" i="2"/>
  <c r="K38" i="2" s="1"/>
  <c r="I40" i="2"/>
  <c r="J40" i="2" s="1"/>
  <c r="K40" i="2" s="1"/>
  <c r="B41" i="2"/>
  <c r="H41" i="2" s="1"/>
  <c r="I38" i="3"/>
  <c r="J63" i="2"/>
  <c r="K63" i="2" s="1"/>
  <c r="I62" i="2"/>
  <c r="H62" i="2"/>
  <c r="I64" i="2"/>
  <c r="H64" i="2"/>
  <c r="B65" i="2"/>
  <c r="H65" i="2" s="1"/>
  <c r="I41" i="2"/>
  <c r="I58" i="3" l="1"/>
  <c r="J58" i="3" s="1"/>
  <c r="K58" i="3" s="1"/>
  <c r="J41" i="2"/>
  <c r="K41" i="2" s="1"/>
  <c r="J38" i="3"/>
  <c r="K38" i="3" s="1"/>
  <c r="J64" i="2"/>
  <c r="K64" i="2" s="1"/>
  <c r="I65" i="2"/>
  <c r="J65" i="2" s="1"/>
  <c r="K65" i="2" s="1"/>
  <c r="J62" i="2"/>
  <c r="K62" i="2" s="1"/>
  <c r="C34" i="4"/>
  <c r="F34" i="4" s="1"/>
  <c r="F33" i="4"/>
  <c r="E33" i="4"/>
  <c r="D33" i="4"/>
  <c r="F32" i="4"/>
  <c r="E32" i="4"/>
  <c r="D32" i="4"/>
  <c r="B32" i="4"/>
  <c r="C39" i="4"/>
  <c r="E39" i="4" s="1"/>
  <c r="F38" i="4"/>
  <c r="E38" i="4"/>
  <c r="D38" i="4"/>
  <c r="F37" i="4"/>
  <c r="E37" i="4"/>
  <c r="D37" i="4"/>
  <c r="C29" i="4"/>
  <c r="F28" i="4"/>
  <c r="E28" i="4"/>
  <c r="D28" i="4"/>
  <c r="F27" i="4"/>
  <c r="E27" i="4"/>
  <c r="D27" i="4"/>
  <c r="F23" i="4"/>
  <c r="E23" i="4"/>
  <c r="D23" i="4"/>
  <c r="C24" i="4"/>
  <c r="F19" i="4"/>
  <c r="C19" i="4"/>
  <c r="E19" i="4" s="1"/>
  <c r="F18" i="4"/>
  <c r="E18" i="4"/>
  <c r="D18" i="4"/>
  <c r="B18" i="4"/>
  <c r="H18" i="4" s="1"/>
  <c r="F17" i="4"/>
  <c r="E17" i="4"/>
  <c r="D17" i="4"/>
  <c r="H14" i="4"/>
  <c r="G14" i="4"/>
  <c r="F14" i="4"/>
  <c r="C63" i="3"/>
  <c r="B62" i="3" s="1"/>
  <c r="I62" i="3" s="1"/>
  <c r="G62" i="3"/>
  <c r="F62" i="3"/>
  <c r="E62" i="3"/>
  <c r="D62" i="3"/>
  <c r="G61" i="3"/>
  <c r="F61" i="3"/>
  <c r="E61" i="3"/>
  <c r="D61" i="3"/>
  <c r="C53" i="3"/>
  <c r="D53" i="3" s="1"/>
  <c r="G52" i="3"/>
  <c r="F52" i="3"/>
  <c r="E52" i="3"/>
  <c r="D52" i="3"/>
  <c r="G51" i="3"/>
  <c r="F51" i="3"/>
  <c r="E51" i="3"/>
  <c r="D51" i="3"/>
  <c r="C48" i="3"/>
  <c r="B46" i="3" s="1"/>
  <c r="G47" i="3"/>
  <c r="F47" i="3"/>
  <c r="E47" i="3"/>
  <c r="D47" i="3"/>
  <c r="G46" i="3"/>
  <c r="F46" i="3"/>
  <c r="E46" i="3"/>
  <c r="D46" i="3"/>
  <c r="G43" i="3"/>
  <c r="C43" i="3"/>
  <c r="D43" i="3" s="1"/>
  <c r="G42" i="3"/>
  <c r="F42" i="3"/>
  <c r="E42" i="3"/>
  <c r="D42" i="3"/>
  <c r="B42" i="3"/>
  <c r="G41" i="3"/>
  <c r="F41" i="3"/>
  <c r="E41" i="3"/>
  <c r="D41" i="3"/>
  <c r="C33" i="3"/>
  <c r="B31" i="3" s="1"/>
  <c r="G32" i="3"/>
  <c r="F32" i="3"/>
  <c r="E32" i="3"/>
  <c r="D32" i="3"/>
  <c r="B32" i="3"/>
  <c r="H32" i="3" s="1"/>
  <c r="G31" i="3"/>
  <c r="F31" i="3"/>
  <c r="E31" i="3"/>
  <c r="D31" i="3"/>
  <c r="C28" i="3"/>
  <c r="G28" i="3" s="1"/>
  <c r="G27" i="3"/>
  <c r="F27" i="3"/>
  <c r="E27" i="3"/>
  <c r="G26" i="3"/>
  <c r="F26" i="3"/>
  <c r="E26" i="3"/>
  <c r="D26" i="3"/>
  <c r="C23" i="3"/>
  <c r="G22" i="3"/>
  <c r="F22" i="3"/>
  <c r="E22" i="3"/>
  <c r="D22" i="3"/>
  <c r="G21" i="3"/>
  <c r="F21" i="3"/>
  <c r="E21" i="3"/>
  <c r="I16" i="3"/>
  <c r="H16" i="3"/>
  <c r="G16" i="3"/>
  <c r="C71" i="2"/>
  <c r="F71" i="2" s="1"/>
  <c r="F70" i="2"/>
  <c r="E70" i="2"/>
  <c r="D70" i="2"/>
  <c r="F69" i="2"/>
  <c r="E69" i="2"/>
  <c r="D69" i="2"/>
  <c r="F68" i="2"/>
  <c r="E68" i="2"/>
  <c r="D68" i="2"/>
  <c r="C59" i="2"/>
  <c r="D59" i="2" s="1"/>
  <c r="F58" i="2"/>
  <c r="E58" i="2"/>
  <c r="D58" i="2"/>
  <c r="B58" i="2"/>
  <c r="I58" i="2" s="1"/>
  <c r="F57" i="2"/>
  <c r="E57" i="2"/>
  <c r="D57" i="2"/>
  <c r="B57" i="2"/>
  <c r="I57" i="2" s="1"/>
  <c r="F56" i="2"/>
  <c r="E56" i="2"/>
  <c r="D56" i="2"/>
  <c r="B56" i="2"/>
  <c r="I56" i="2" s="1"/>
  <c r="C53" i="2"/>
  <c r="D53" i="2" s="1"/>
  <c r="F52" i="2"/>
  <c r="E52" i="2"/>
  <c r="D52" i="2"/>
  <c r="F51" i="2"/>
  <c r="E51" i="2"/>
  <c r="D51" i="2"/>
  <c r="F50" i="2"/>
  <c r="E50" i="2"/>
  <c r="D50" i="2"/>
  <c r="C47" i="2"/>
  <c r="F47" i="2" s="1"/>
  <c r="F46" i="2"/>
  <c r="E46" i="2"/>
  <c r="D46" i="2"/>
  <c r="F45" i="2"/>
  <c r="E45" i="2"/>
  <c r="D45" i="2"/>
  <c r="B45" i="2"/>
  <c r="H45" i="2" s="1"/>
  <c r="F44" i="2"/>
  <c r="E44" i="2"/>
  <c r="D44" i="2"/>
  <c r="B44" i="2"/>
  <c r="I44" i="2" s="1"/>
  <c r="C35" i="2"/>
  <c r="F35" i="2" s="1"/>
  <c r="F34" i="2"/>
  <c r="E34" i="2"/>
  <c r="D34" i="2"/>
  <c r="F33" i="2"/>
  <c r="E33" i="2"/>
  <c r="D33" i="2"/>
  <c r="B33" i="2"/>
  <c r="H33" i="2" s="1"/>
  <c r="F32" i="2"/>
  <c r="E32" i="2"/>
  <c r="D32" i="2"/>
  <c r="C29" i="2"/>
  <c r="F29" i="2" s="1"/>
  <c r="F28" i="2"/>
  <c r="E28" i="2"/>
  <c r="D28" i="2"/>
  <c r="F27" i="2"/>
  <c r="E27" i="2"/>
  <c r="D27" i="2"/>
  <c r="F26" i="2"/>
  <c r="E26" i="2"/>
  <c r="D26" i="2"/>
  <c r="C23" i="2"/>
  <c r="F23" i="2" s="1"/>
  <c r="F22" i="2"/>
  <c r="E22" i="2"/>
  <c r="D22" i="2"/>
  <c r="F21" i="2"/>
  <c r="E21" i="2"/>
  <c r="D21" i="2"/>
  <c r="F20" i="2"/>
  <c r="E20" i="2"/>
  <c r="E63" i="3" l="1"/>
  <c r="E43" i="3"/>
  <c r="F43" i="3"/>
  <c r="B41" i="3"/>
  <c r="E33" i="3"/>
  <c r="D28" i="3"/>
  <c r="B22" i="3"/>
  <c r="H22" i="3" s="1"/>
  <c r="D23" i="3"/>
  <c r="I14" i="4"/>
  <c r="J14" i="4" s="1"/>
  <c r="B37" i="4"/>
  <c r="H37" i="4" s="1"/>
  <c r="E34" i="4"/>
  <c r="B33" i="4"/>
  <c r="E23" i="3"/>
  <c r="B27" i="3"/>
  <c r="E28" i="3"/>
  <c r="E53" i="3"/>
  <c r="B26" i="3"/>
  <c r="F28" i="3"/>
  <c r="E48" i="3"/>
  <c r="B52" i="3"/>
  <c r="F53" i="3"/>
  <c r="H42" i="3"/>
  <c r="B51" i="3"/>
  <c r="G53" i="3"/>
  <c r="J16" i="3"/>
  <c r="K16" i="3" s="1"/>
  <c r="B47" i="3"/>
  <c r="H47" i="3" s="1"/>
  <c r="B32" i="2"/>
  <c r="H32" i="2" s="1"/>
  <c r="B34" i="2"/>
  <c r="H34" i="2" s="1"/>
  <c r="E59" i="2"/>
  <c r="F59" i="2"/>
  <c r="D47" i="2"/>
  <c r="D71" i="2"/>
  <c r="B21" i="2"/>
  <c r="H21" i="2" s="1"/>
  <c r="I45" i="2"/>
  <c r="J45" i="2" s="1"/>
  <c r="K45" i="2" s="1"/>
  <c r="E47" i="2"/>
  <c r="E71" i="2"/>
  <c r="B46" i="2"/>
  <c r="F53" i="2"/>
  <c r="H33" i="4"/>
  <c r="G33" i="4"/>
  <c r="H32" i="4"/>
  <c r="G32" i="4"/>
  <c r="D34" i="4"/>
  <c r="B38" i="4"/>
  <c r="H38" i="4" s="1"/>
  <c r="F39" i="4"/>
  <c r="B17" i="4"/>
  <c r="H17" i="4" s="1"/>
  <c r="G18" i="4"/>
  <c r="I18" i="4" s="1"/>
  <c r="J18" i="4" s="1"/>
  <c r="D19" i="4"/>
  <c r="B22" i="2"/>
  <c r="I22" i="2" s="1"/>
  <c r="E35" i="2"/>
  <c r="B20" i="2"/>
  <c r="I20" i="2" s="1"/>
  <c r="E23" i="2"/>
  <c r="B34" i="4"/>
  <c r="G34" i="4" s="1"/>
  <c r="B23" i="4"/>
  <c r="E24" i="4"/>
  <c r="D24" i="4"/>
  <c r="F24" i="4"/>
  <c r="E22" i="4"/>
  <c r="F22" i="4"/>
  <c r="E29" i="4"/>
  <c r="D39" i="4"/>
  <c r="B39" i="4"/>
  <c r="D29" i="4"/>
  <c r="F29" i="4"/>
  <c r="G37" i="4"/>
  <c r="G38" i="4"/>
  <c r="B22" i="4"/>
  <c r="D22" i="4"/>
  <c r="B27" i="4"/>
  <c r="B28" i="4"/>
  <c r="H31" i="3"/>
  <c r="B33" i="3"/>
  <c r="I31" i="3"/>
  <c r="I46" i="3"/>
  <c r="H46" i="3"/>
  <c r="I42" i="3"/>
  <c r="I52" i="3"/>
  <c r="D33" i="3"/>
  <c r="D48" i="3"/>
  <c r="D63" i="3"/>
  <c r="F33" i="3"/>
  <c r="F48" i="3"/>
  <c r="F63" i="3"/>
  <c r="H62" i="3"/>
  <c r="J62" i="3" s="1"/>
  <c r="K62" i="3" s="1"/>
  <c r="I22" i="3"/>
  <c r="J22" i="3" s="1"/>
  <c r="K22" i="3" s="1"/>
  <c r="G23" i="3"/>
  <c r="I32" i="3"/>
  <c r="J32" i="3" s="1"/>
  <c r="K32" i="3" s="1"/>
  <c r="G33" i="3"/>
  <c r="G48" i="3"/>
  <c r="G63" i="3"/>
  <c r="F23" i="3"/>
  <c r="B21" i="3"/>
  <c r="B61" i="3"/>
  <c r="B59" i="2"/>
  <c r="I32" i="2"/>
  <c r="I33" i="2"/>
  <c r="J33" i="2" s="1"/>
  <c r="K33" i="2" s="1"/>
  <c r="I34" i="2"/>
  <c r="J34" i="2" s="1"/>
  <c r="K34" i="2" s="1"/>
  <c r="H44" i="2"/>
  <c r="J44" i="2" s="1"/>
  <c r="K44" i="2" s="1"/>
  <c r="E53" i="2"/>
  <c r="B26" i="2"/>
  <c r="B27" i="2"/>
  <c r="B28" i="2"/>
  <c r="H56" i="2"/>
  <c r="J56" i="2" s="1"/>
  <c r="K56" i="2" s="1"/>
  <c r="H57" i="2"/>
  <c r="J57" i="2" s="1"/>
  <c r="K57" i="2" s="1"/>
  <c r="H58" i="2"/>
  <c r="J58" i="2" s="1"/>
  <c r="K58" i="2" s="1"/>
  <c r="D29" i="2"/>
  <c r="E29" i="2"/>
  <c r="D35" i="2"/>
  <c r="B50" i="2"/>
  <c r="B51" i="2"/>
  <c r="B52" i="2"/>
  <c r="B68" i="2"/>
  <c r="B69" i="2"/>
  <c r="B70" i="2"/>
  <c r="H41" i="3" l="1"/>
  <c r="I41" i="3"/>
  <c r="B43" i="3"/>
  <c r="J42" i="3"/>
  <c r="K42" i="3" s="1"/>
  <c r="J32" i="2"/>
  <c r="K32" i="2" s="1"/>
  <c r="J31" i="3"/>
  <c r="K31" i="3" s="1"/>
  <c r="I38" i="4"/>
  <c r="J38" i="4" s="1"/>
  <c r="I33" i="4"/>
  <c r="J33" i="4" s="1"/>
  <c r="I37" i="4"/>
  <c r="J37" i="4" s="1"/>
  <c r="I32" i="4"/>
  <c r="J32" i="4" s="1"/>
  <c r="J46" i="3"/>
  <c r="K46" i="3" s="1"/>
  <c r="I26" i="3"/>
  <c r="H26" i="3"/>
  <c r="I51" i="3"/>
  <c r="H51" i="3"/>
  <c r="B28" i="3"/>
  <c r="I27" i="3"/>
  <c r="H27" i="3"/>
  <c r="B48" i="3"/>
  <c r="I47" i="3"/>
  <c r="J47" i="3" s="1"/>
  <c r="K47" i="3" s="1"/>
  <c r="B53" i="3"/>
  <c r="H52" i="3"/>
  <c r="J52" i="3" s="1"/>
  <c r="K52" i="3" s="1"/>
  <c r="B35" i="2"/>
  <c r="I35" i="2" s="1"/>
  <c r="H20" i="2"/>
  <c r="J20" i="2" s="1"/>
  <c r="K20" i="2" s="1"/>
  <c r="H22" i="2"/>
  <c r="J22" i="2" s="1"/>
  <c r="K22" i="2" s="1"/>
  <c r="I21" i="2"/>
  <c r="J21" i="2" s="1"/>
  <c r="K21" i="2" s="1"/>
  <c r="H46" i="2"/>
  <c r="I46" i="2"/>
  <c r="B47" i="2"/>
  <c r="B19" i="4"/>
  <c r="G17" i="4"/>
  <c r="I17" i="4" s="1"/>
  <c r="J17" i="4" s="1"/>
  <c r="B23" i="2"/>
  <c r="H34" i="4"/>
  <c r="B29" i="4"/>
  <c r="H27" i="4"/>
  <c r="G27" i="4"/>
  <c r="H23" i="4"/>
  <c r="G23" i="4"/>
  <c r="H22" i="4"/>
  <c r="G22" i="4"/>
  <c r="B24" i="4"/>
  <c r="H28" i="4"/>
  <c r="G28" i="4"/>
  <c r="I28" i="4" s="1"/>
  <c r="J28" i="4" s="1"/>
  <c r="H39" i="4"/>
  <c r="G39" i="4"/>
  <c r="I28" i="3"/>
  <c r="H28" i="3"/>
  <c r="B63" i="3"/>
  <c r="I61" i="3"/>
  <c r="H61" i="3"/>
  <c r="H48" i="3"/>
  <c r="I48" i="3"/>
  <c r="H33" i="3"/>
  <c r="I33" i="3"/>
  <c r="I21" i="3"/>
  <c r="H21" i="3"/>
  <c r="B23" i="3"/>
  <c r="I69" i="2"/>
  <c r="H69" i="2"/>
  <c r="I27" i="2"/>
  <c r="H27" i="2"/>
  <c r="I59" i="2"/>
  <c r="H59" i="2"/>
  <c r="B71" i="2"/>
  <c r="I68" i="2"/>
  <c r="H68" i="2"/>
  <c r="J68" i="2" s="1"/>
  <c r="K68" i="2" s="1"/>
  <c r="I28" i="2"/>
  <c r="H28" i="2"/>
  <c r="H35" i="2"/>
  <c r="I51" i="2"/>
  <c r="H51" i="2"/>
  <c r="I26" i="2"/>
  <c r="B29" i="2"/>
  <c r="H26" i="2"/>
  <c r="I52" i="2"/>
  <c r="H52" i="2"/>
  <c r="I23" i="2"/>
  <c r="H23" i="2"/>
  <c r="B53" i="2"/>
  <c r="I50" i="2"/>
  <c r="H50" i="2"/>
  <c r="I70" i="2"/>
  <c r="H70" i="2"/>
  <c r="H43" i="3" l="1"/>
  <c r="I43" i="3"/>
  <c r="J41" i="3"/>
  <c r="K41" i="3" s="1"/>
  <c r="J26" i="2"/>
  <c r="K26" i="2" s="1"/>
  <c r="J21" i="3"/>
  <c r="K21" i="3" s="1"/>
  <c r="J26" i="3"/>
  <c r="K26" i="3" s="1"/>
  <c r="I22" i="4"/>
  <c r="J22" i="4" s="1"/>
  <c r="I27" i="4"/>
  <c r="J27" i="4" s="1"/>
  <c r="I39" i="4"/>
  <c r="J39" i="4" s="1"/>
  <c r="J51" i="3"/>
  <c r="K51" i="3" s="1"/>
  <c r="J33" i="3"/>
  <c r="K33" i="3" s="1"/>
  <c r="J27" i="3"/>
  <c r="K27" i="3" s="1"/>
  <c r="J28" i="3"/>
  <c r="K28" i="3" s="1"/>
  <c r="I53" i="3"/>
  <c r="H53" i="3"/>
  <c r="J48" i="3"/>
  <c r="K48" i="3" s="1"/>
  <c r="J61" i="3"/>
  <c r="K61" i="3" s="1"/>
  <c r="I47" i="2"/>
  <c r="H47" i="2"/>
  <c r="J46" i="2"/>
  <c r="K46" i="2" s="1"/>
  <c r="J23" i="2"/>
  <c r="K23" i="2" s="1"/>
  <c r="J50" i="2"/>
  <c r="K50" i="2" s="1"/>
  <c r="J69" i="2"/>
  <c r="K69" i="2" s="1"/>
  <c r="J52" i="2"/>
  <c r="K52" i="2" s="1"/>
  <c r="J27" i="2"/>
  <c r="K27" i="2" s="1"/>
  <c r="J70" i="2"/>
  <c r="K70" i="2" s="1"/>
  <c r="J28" i="2"/>
  <c r="K28" i="2" s="1"/>
  <c r="H19" i="4"/>
  <c r="G19" i="4"/>
  <c r="J35" i="2"/>
  <c r="K35" i="2" s="1"/>
  <c r="I34" i="4"/>
  <c r="J34" i="4" s="1"/>
  <c r="I23" i="4"/>
  <c r="J23" i="4" s="1"/>
  <c r="H24" i="4"/>
  <c r="G24" i="4"/>
  <c r="H29" i="4"/>
  <c r="G29" i="4"/>
  <c r="H23" i="3"/>
  <c r="I23" i="3"/>
  <c r="H63" i="3"/>
  <c r="I63" i="3"/>
  <c r="J59" i="2"/>
  <c r="K59" i="2" s="1"/>
  <c r="H29" i="2"/>
  <c r="I29" i="2"/>
  <c r="I53" i="2"/>
  <c r="H53" i="2"/>
  <c r="J51" i="2"/>
  <c r="K51" i="2" s="1"/>
  <c r="I71" i="2"/>
  <c r="H71" i="2"/>
  <c r="J43" i="3" l="1"/>
  <c r="K43" i="3" s="1"/>
  <c r="I19" i="4"/>
  <c r="J19" i="4" s="1"/>
  <c r="I24" i="4"/>
  <c r="J24" i="4" s="1"/>
  <c r="J63" i="3"/>
  <c r="K63" i="3" s="1"/>
  <c r="J53" i="3"/>
  <c r="K53" i="3" s="1"/>
  <c r="J23" i="3"/>
  <c r="K23" i="3" s="1"/>
  <c r="J47" i="2"/>
  <c r="K47" i="2" s="1"/>
  <c r="J53" i="2"/>
  <c r="K53" i="2" s="1"/>
  <c r="J71" i="2"/>
  <c r="K71" i="2" s="1"/>
  <c r="I29" i="4"/>
  <c r="J29" i="4" s="1"/>
  <c r="J29" i="2"/>
  <c r="K29" i="2" s="1"/>
</calcChain>
</file>

<file path=xl/sharedStrings.xml><?xml version="1.0" encoding="utf-8"?>
<sst xmlns="http://schemas.openxmlformats.org/spreadsheetml/2006/main" count="108" uniqueCount="41">
  <si>
    <t>Conversion Estimate</t>
  </si>
  <si>
    <t>Medicare</t>
  </si>
  <si>
    <t>Max Amt.</t>
  </si>
  <si>
    <t>Life</t>
  </si>
  <si>
    <t>Position</t>
  </si>
  <si>
    <t>FTE</t>
  </si>
  <si>
    <t>Rate</t>
  </si>
  <si>
    <t>OASDI</t>
  </si>
  <si>
    <t>Health</t>
  </si>
  <si>
    <t>Total Fringe</t>
  </si>
  <si>
    <t>Disability</t>
  </si>
  <si>
    <t>Special Risk</t>
  </si>
  <si>
    <t>Retirement_FRS</t>
  </si>
  <si>
    <t>Retirement_ORP</t>
  </si>
  <si>
    <t>Health_None</t>
  </si>
  <si>
    <t>Health_Single</t>
  </si>
  <si>
    <t>Health_Family</t>
  </si>
  <si>
    <t>Health_Spouse</t>
  </si>
  <si>
    <t>Health_Vacant</t>
  </si>
  <si>
    <t>OASDI Salary Max</t>
  </si>
  <si>
    <t>Factor for OASDI Max</t>
  </si>
  <si>
    <t>Retire</t>
  </si>
  <si>
    <t>Total Conversion</t>
  </si>
  <si>
    <t>FRS_Vacant_Life</t>
  </si>
  <si>
    <t>FRS_None_Life</t>
  </si>
  <si>
    <t>FRS_Single_Life</t>
  </si>
  <si>
    <t xml:space="preserve">FRS_Spouse_Life </t>
  </si>
  <si>
    <t>FRS_Family_Life</t>
  </si>
  <si>
    <t>ORP_None_Life</t>
  </si>
  <si>
    <t>ORP_Single_Life</t>
  </si>
  <si>
    <t>ORP_Spouse_Life</t>
  </si>
  <si>
    <t>ORP_Family_Life</t>
  </si>
  <si>
    <t>FRS_Spouse_Life</t>
  </si>
  <si>
    <t>ORP_Vacant_Life</t>
  </si>
  <si>
    <t>SP_Family_Life</t>
  </si>
  <si>
    <t>SP_Spouse_Life</t>
  </si>
  <si>
    <t>SP_Single_Life</t>
  </si>
  <si>
    <t>SP_None_Life</t>
  </si>
  <si>
    <t>SP_Vacant_Life</t>
  </si>
  <si>
    <t>Fiscal Year</t>
  </si>
  <si>
    <t>22_23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</si>
</sst>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_);[Red]\(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BD3C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9">
    <xf numFmtId="0" fontId="0" fillId="0" borderId="0" xfId="0"/>
    <xf numFmtId="0" fontId="3" fillId="0" borderId="0" xfId="0" applyFont="1" applyFill="1"/>
    <xf numFmtId="0" fontId="3" fillId="0" borderId="0" xfId="0" applyFont="1"/>
    <xf numFmtId="165" fontId="3" fillId="0" borderId="0" xfId="1" applyNumberFormat="1" applyFont="1"/>
    <xf numFmtId="0" fontId="3" fillId="3" borderId="0" xfId="0" applyFont="1" applyFill="1"/>
    <xf numFmtId="0" fontId="3" fillId="4" borderId="0" xfId="0" applyFont="1" applyFill="1"/>
    <xf numFmtId="0" fontId="3" fillId="0" borderId="0" xfId="0" applyFont="1" applyFill="1" applyAlignment="1">
      <alignment vertical="center"/>
    </xf>
    <xf numFmtId="0" fontId="3" fillId="3" borderId="0" xfId="0" applyFont="1" applyFill="1" applyAlignment="1">
      <alignment horizontal="left"/>
    </xf>
    <xf numFmtId="2" fontId="4" fillId="0" borderId="2" xfId="0" applyNumberFormat="1" applyFont="1" applyBorder="1" applyAlignment="1">
      <alignment horizontal="right"/>
    </xf>
    <xf numFmtId="165" fontId="4" fillId="0" borderId="2" xfId="1" applyNumberFormat="1" applyFont="1" applyBorder="1"/>
    <xf numFmtId="0" fontId="3" fillId="0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2" fontId="3" fillId="0" borderId="0" xfId="0" applyNumberFormat="1" applyFont="1"/>
    <xf numFmtId="2" fontId="3" fillId="0" borderId="0" xfId="0" applyNumberFormat="1" applyFont="1" applyBorder="1"/>
    <xf numFmtId="2" fontId="4" fillId="0" borderId="2" xfId="0" applyNumberFormat="1" applyFont="1" applyBorder="1"/>
    <xf numFmtId="165" fontId="4" fillId="0" borderId="0" xfId="1" applyNumberFormat="1" applyFont="1"/>
    <xf numFmtId="0" fontId="4" fillId="0" borderId="0" xfId="0" applyFont="1"/>
    <xf numFmtId="0" fontId="4" fillId="0" borderId="0" xfId="0" applyFont="1" applyFill="1"/>
    <xf numFmtId="164" fontId="3" fillId="0" borderId="0" xfId="0" applyNumberFormat="1" applyFont="1"/>
    <xf numFmtId="2" fontId="4" fillId="0" borderId="0" xfId="0" applyNumberFormat="1" applyFont="1" applyBorder="1"/>
    <xf numFmtId="165" fontId="4" fillId="0" borderId="0" xfId="1" applyNumberFormat="1" applyFont="1" applyBorder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3" fillId="0" borderId="0" xfId="0" applyNumberFormat="1" applyFont="1"/>
    <xf numFmtId="0" fontId="3" fillId="0" borderId="0" xfId="0" applyFont="1" applyBorder="1"/>
    <xf numFmtId="166" fontId="4" fillId="0" borderId="2" xfId="0" applyNumberFormat="1" applyFont="1" applyBorder="1" applyAlignment="1"/>
    <xf numFmtId="166" fontId="3" fillId="0" borderId="0" xfId="0" applyNumberFormat="1" applyFont="1" applyBorder="1"/>
    <xf numFmtId="166" fontId="3" fillId="0" borderId="3" xfId="0" applyNumberFormat="1" applyFont="1" applyBorder="1"/>
    <xf numFmtId="166" fontId="4" fillId="0" borderId="0" xfId="0" applyNumberFormat="1" applyFont="1" applyBorder="1"/>
    <xf numFmtId="165" fontId="4" fillId="0" borderId="0" xfId="0" applyNumberFormat="1" applyFont="1"/>
    <xf numFmtId="166" fontId="4" fillId="0" borderId="2" xfId="0" applyNumberFormat="1" applyFont="1" applyBorder="1"/>
    <xf numFmtId="0" fontId="7" fillId="0" borderId="0" xfId="0" applyNumberFormat="1" applyFont="1" applyFill="1" applyBorder="1" applyAlignment="1" applyProtection="1">
      <alignment horizontal="center" vertical="center"/>
    </xf>
    <xf numFmtId="0" fontId="3" fillId="3" borderId="4" xfId="0" applyFont="1" applyFill="1" applyBorder="1"/>
    <xf numFmtId="0" fontId="3" fillId="0" borderId="4" xfId="0" applyFont="1" applyFill="1" applyBorder="1"/>
    <xf numFmtId="3" fontId="3" fillId="0" borderId="4" xfId="0" applyNumberFormat="1" applyFont="1" applyFill="1" applyBorder="1"/>
    <xf numFmtId="0" fontId="3" fillId="0" borderId="5" xfId="0" applyFont="1" applyBorder="1"/>
    <xf numFmtId="0" fontId="3" fillId="4" borderId="4" xfId="0" applyFont="1" applyFill="1" applyBorder="1"/>
    <xf numFmtId="164" fontId="3" fillId="0" borderId="4" xfId="0" applyNumberFormat="1" applyFont="1" applyFill="1" applyBorder="1"/>
    <xf numFmtId="43" fontId="3" fillId="0" borderId="4" xfId="1" applyFont="1" applyFill="1" applyBorder="1"/>
    <xf numFmtId="0" fontId="3" fillId="0" borderId="5" xfId="0" applyFont="1" applyFill="1" applyBorder="1"/>
    <xf numFmtId="0" fontId="3" fillId="0" borderId="4" xfId="0" applyFont="1" applyFill="1" applyBorder="1" applyAlignment="1">
      <alignment horizontal="right"/>
    </xf>
    <xf numFmtId="164" fontId="3" fillId="0" borderId="4" xfId="0" applyNumberFormat="1" applyFont="1" applyBorder="1"/>
    <xf numFmtId="164" fontId="10" fillId="0" borderId="4" xfId="2" applyNumberFormat="1" applyFont="1" applyFill="1" applyBorder="1"/>
    <xf numFmtId="0" fontId="10" fillId="0" borderId="4" xfId="2" applyFont="1" applyFill="1" applyBorder="1"/>
    <xf numFmtId="164" fontId="10" fillId="3" borderId="4" xfId="2" applyNumberFormat="1" applyFont="1" applyFill="1" applyBorder="1"/>
    <xf numFmtId="164" fontId="10" fillId="6" borderId="4" xfId="2" applyNumberFormat="1" applyFont="1" applyFill="1" applyBorder="1"/>
    <xf numFmtId="43" fontId="10" fillId="0" borderId="4" xfId="1" applyFont="1" applyFill="1" applyBorder="1"/>
    <xf numFmtId="3" fontId="10" fillId="0" borderId="4" xfId="2" applyNumberFormat="1" applyFont="1" applyFill="1" applyBorder="1"/>
    <xf numFmtId="0" fontId="10" fillId="0" borderId="5" xfId="2" applyFont="1" applyFill="1" applyBorder="1"/>
    <xf numFmtId="0" fontId="6" fillId="5" borderId="6" xfId="0" applyNumberFormat="1" applyFont="1" applyFill="1" applyBorder="1" applyAlignment="1" applyProtection="1">
      <alignment horizontal="left" vertical="center"/>
    </xf>
    <xf numFmtId="164" fontId="9" fillId="5" borderId="7" xfId="2" applyNumberFormat="1" applyFont="1" applyFill="1" applyBorder="1" applyAlignment="1">
      <alignment horizontal="center"/>
    </xf>
    <xf numFmtId="0" fontId="5" fillId="5" borderId="7" xfId="0" applyNumberFormat="1" applyFont="1" applyFill="1" applyBorder="1" applyAlignment="1" applyProtection="1">
      <alignment horizontal="center" vertical="center"/>
    </xf>
    <xf numFmtId="0" fontId="4" fillId="5" borderId="6" xfId="0" applyFont="1" applyFill="1" applyBorder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wrapText="1"/>
    </xf>
  </cellXfs>
  <cellStyles count="3">
    <cellStyle name="Comma" xfId="1" builtinId="3"/>
    <cellStyle name="Normal" xfId="0" builtinId="0"/>
    <cellStyle name="Normal 2 3 2" xfId="2" xr:uid="{79C749C0-1F50-4F35-8890-5342F8B00511}"/>
  </cellStyles>
  <dxfs count="0"/>
  <tableStyles count="0" defaultTableStyle="TableStyleMedium2" defaultPivotStyle="PivotStyleLight16"/>
  <colors>
    <mruColors>
      <color rgb="FFDBD3C5"/>
      <color rgb="FFFFFFCC"/>
      <color rgb="FFCCECFF"/>
      <color rgb="FFD2C8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4950-C760-453F-9C46-AF54A3EED140}">
  <dimension ref="A1:O88"/>
  <sheetViews>
    <sheetView tabSelected="1" zoomScaleNormal="100" workbookViewId="0">
      <pane ySplit="13" topLeftCell="A14" activePane="bottomLeft" state="frozen"/>
      <selection pane="bottomLeft" activeCell="D77" sqref="D77"/>
    </sheetView>
  </sheetViews>
  <sheetFormatPr defaultRowHeight="12" x14ac:dyDescent="0.2"/>
  <cols>
    <col min="1" max="1" width="16" style="2" customWidth="1"/>
    <col min="2" max="11" width="8.7109375" style="2" customWidth="1"/>
    <col min="12" max="16384" width="9.140625" style="2"/>
  </cols>
  <sheetData>
    <row r="1" spans="1:15" ht="21.75" thickBo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5" s="1" customFormat="1" ht="12" customHeight="1" x14ac:dyDescent="0.2">
      <c r="A2" s="53" t="s">
        <v>39</v>
      </c>
      <c r="B2" s="54" t="s">
        <v>40</v>
      </c>
      <c r="C2" s="54"/>
      <c r="D2" s="3">
        <v>160200</v>
      </c>
      <c r="E2" s="2" t="s">
        <v>19</v>
      </c>
      <c r="F2" s="35"/>
      <c r="G2" s="35"/>
      <c r="H2" s="35"/>
      <c r="I2" s="35"/>
      <c r="J2" s="35"/>
      <c r="K2" s="35"/>
      <c r="L2" s="10"/>
    </row>
    <row r="3" spans="1:15" x14ac:dyDescent="0.2">
      <c r="A3" s="1" t="s">
        <v>7</v>
      </c>
      <c r="B3" s="46">
        <v>6.2E-2</v>
      </c>
      <c r="C3" s="46"/>
      <c r="D3" s="3">
        <v>9932.4</v>
      </c>
      <c r="E3" s="2" t="s">
        <v>2</v>
      </c>
    </row>
    <row r="4" spans="1:15" x14ac:dyDescent="0.2">
      <c r="A4" s="1" t="s">
        <v>1</v>
      </c>
      <c r="B4" s="47">
        <v>1.4500000000000001E-2</v>
      </c>
      <c r="C4" s="47"/>
      <c r="D4" s="2">
        <v>1</v>
      </c>
      <c r="E4" s="2" t="s">
        <v>20</v>
      </c>
    </row>
    <row r="5" spans="1:15" x14ac:dyDescent="0.2">
      <c r="A5" s="4" t="s">
        <v>12</v>
      </c>
      <c r="B5" s="48">
        <v>0.1191</v>
      </c>
      <c r="C5" s="48"/>
    </row>
    <row r="6" spans="1:15" x14ac:dyDescent="0.2">
      <c r="A6" s="5" t="s">
        <v>13</v>
      </c>
      <c r="B6" s="49">
        <v>9.3799999999999994E-2</v>
      </c>
      <c r="C6" s="49"/>
    </row>
    <row r="7" spans="1:15" x14ac:dyDescent="0.2">
      <c r="A7" s="1" t="s">
        <v>14</v>
      </c>
      <c r="B7" s="50">
        <v>0</v>
      </c>
      <c r="C7" s="50"/>
    </row>
    <row r="8" spans="1:15" x14ac:dyDescent="0.2">
      <c r="A8" s="1" t="s">
        <v>15</v>
      </c>
      <c r="B8" s="51">
        <v>9161.52</v>
      </c>
      <c r="C8" s="51"/>
    </row>
    <row r="9" spans="1:15" x14ac:dyDescent="0.2">
      <c r="A9" s="1" t="s">
        <v>16</v>
      </c>
      <c r="B9" s="51">
        <v>19812.96</v>
      </c>
      <c r="C9" s="51"/>
    </row>
    <row r="10" spans="1:15" x14ac:dyDescent="0.2">
      <c r="A10" s="1" t="s">
        <v>17</v>
      </c>
      <c r="B10" s="51">
        <v>10806.48</v>
      </c>
      <c r="C10" s="51"/>
    </row>
    <row r="11" spans="1:15" x14ac:dyDescent="0.2">
      <c r="A11" s="1" t="s">
        <v>18</v>
      </c>
      <c r="B11" s="51">
        <v>14487.24</v>
      </c>
      <c r="C11" s="51"/>
    </row>
    <row r="12" spans="1:15" x14ac:dyDescent="0.2">
      <c r="A12" s="1" t="s">
        <v>3</v>
      </c>
      <c r="B12" s="52">
        <v>55</v>
      </c>
      <c r="C12" s="52"/>
    </row>
    <row r="13" spans="1:15" s="6" customFormat="1" ht="24.75" thickBot="1" x14ac:dyDescent="0.3">
      <c r="A13" s="21" t="s">
        <v>4</v>
      </c>
      <c r="B13" s="21" t="s">
        <v>5</v>
      </c>
      <c r="C13" s="21" t="s">
        <v>6</v>
      </c>
      <c r="D13" s="22" t="s">
        <v>7</v>
      </c>
      <c r="E13" s="21" t="s">
        <v>1</v>
      </c>
      <c r="F13" s="21" t="s">
        <v>21</v>
      </c>
      <c r="G13" s="21" t="s">
        <v>10</v>
      </c>
      <c r="H13" s="21" t="s">
        <v>8</v>
      </c>
      <c r="I13" s="21" t="s">
        <v>3</v>
      </c>
      <c r="J13" s="22" t="s">
        <v>9</v>
      </c>
      <c r="K13" s="22" t="s">
        <v>22</v>
      </c>
    </row>
    <row r="15" spans="1:15" ht="12.75" thickBot="1" x14ac:dyDescent="0.25">
      <c r="A15" s="7" t="s">
        <v>23</v>
      </c>
      <c r="B15" s="8">
        <v>1</v>
      </c>
      <c r="C15" s="9">
        <v>30000</v>
      </c>
      <c r="D15" s="9">
        <f>ROUND(IF(C15&gt;=$D$2,($D$3*$D$4),(C15*$B$3)),0)</f>
        <v>1860</v>
      </c>
      <c r="E15" s="9">
        <f>ROUND(C15*$B$4,0)</f>
        <v>435</v>
      </c>
      <c r="F15" s="9">
        <f>ROUND(C15*$B$5,0)</f>
        <v>3573</v>
      </c>
      <c r="G15" s="9">
        <v>0</v>
      </c>
      <c r="H15" s="9">
        <f>ROUND($B$11*B15,0)</f>
        <v>14487</v>
      </c>
      <c r="I15" s="9">
        <f>ROUND($B$12*B15,0)</f>
        <v>55</v>
      </c>
      <c r="J15" s="9">
        <f>SUM(D15:I15)</f>
        <v>20410</v>
      </c>
      <c r="K15" s="9">
        <f>C15+J15</f>
        <v>50410</v>
      </c>
      <c r="L15" s="3"/>
      <c r="M15" s="3"/>
      <c r="N15" s="3"/>
      <c r="O15" s="3"/>
    </row>
    <row r="16" spans="1:15" ht="13.5" thickTop="1" thickBot="1" x14ac:dyDescent="0.25">
      <c r="A16" s="1"/>
      <c r="B16" s="8"/>
      <c r="C16" s="9"/>
      <c r="D16" s="9"/>
      <c r="E16" s="9"/>
      <c r="F16" s="9"/>
      <c r="G16" s="9"/>
      <c r="H16" s="9"/>
      <c r="I16" s="9"/>
      <c r="J16" s="9"/>
      <c r="K16" s="9"/>
      <c r="L16" s="3"/>
      <c r="M16" s="3"/>
      <c r="N16" s="3"/>
      <c r="O16" s="3"/>
    </row>
    <row r="17" spans="1:15" ht="13.5" thickTop="1" thickBot="1" x14ac:dyDescent="0.25">
      <c r="A17" s="11" t="s">
        <v>33</v>
      </c>
      <c r="B17" s="8">
        <v>1</v>
      </c>
      <c r="C17" s="9">
        <v>30000</v>
      </c>
      <c r="D17" s="9">
        <f>ROUND(IF(C17&gt;=$D$2,($D$3*$D$4),(C17*$B$3)),0)</f>
        <v>1860</v>
      </c>
      <c r="E17" s="9">
        <f t="shared" ref="E17" si="0">ROUND(C17*$B$4,0)</f>
        <v>435</v>
      </c>
      <c r="F17" s="9">
        <f>ROUND(C17*$B$6,0)</f>
        <v>2814</v>
      </c>
      <c r="G17" s="9">
        <v>0</v>
      </c>
      <c r="H17" s="9">
        <f>ROUND($B$11*B17,0)</f>
        <v>14487</v>
      </c>
      <c r="I17" s="9">
        <f t="shared" ref="I17" si="1">ROUND($B$12*B17,0)</f>
        <v>55</v>
      </c>
      <c r="J17" s="9">
        <f>SUM(D17:I17)</f>
        <v>19651</v>
      </c>
      <c r="K17" s="9">
        <f>C17+J17</f>
        <v>49651</v>
      </c>
      <c r="L17" s="3"/>
      <c r="M17" s="3"/>
      <c r="N17" s="3"/>
      <c r="O17" s="3"/>
    </row>
    <row r="18" spans="1:15" ht="12.75" thickTop="1" x14ac:dyDescent="0.2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4" t="s">
        <v>23</v>
      </c>
      <c r="B20" s="12">
        <f>+C20/C23</f>
        <v>0.90149999999999997</v>
      </c>
      <c r="C20" s="3">
        <v>27045</v>
      </c>
      <c r="D20" s="3">
        <f>ROUND(IF(C20&gt;=$D$2,($D$3*$D$4),(C20*$B$3)),0)</f>
        <v>1677</v>
      </c>
      <c r="E20" s="3">
        <f>ROUND(C20*$B$4,0)</f>
        <v>392</v>
      </c>
      <c r="F20" s="3">
        <f>ROUND(C20*$B$5,0)</f>
        <v>3221</v>
      </c>
      <c r="G20" s="3">
        <v>0</v>
      </c>
      <c r="H20" s="3">
        <f>ROUND($B$11*B20,0)</f>
        <v>13060</v>
      </c>
      <c r="I20" s="3">
        <f>ROUND($B$12*B20,0)</f>
        <v>50</v>
      </c>
      <c r="J20" s="3">
        <f>SUM(D20:I20)</f>
        <v>18400</v>
      </c>
      <c r="K20" s="3">
        <f>C20+J20</f>
        <v>45445</v>
      </c>
      <c r="L20" s="3"/>
      <c r="M20" s="3"/>
      <c r="N20" s="3"/>
      <c r="O20" s="3"/>
    </row>
    <row r="21" spans="1:15" x14ac:dyDescent="0.2">
      <c r="A21" s="1"/>
      <c r="B21" s="12">
        <f>+C21/C23</f>
        <v>2.3866666666666668E-2</v>
      </c>
      <c r="C21" s="3">
        <v>716</v>
      </c>
      <c r="D21" s="3">
        <f>ROUND(IF(C21&gt;=$D$2,($D$3*$D$4),(C21*$B$3)),0)</f>
        <v>44</v>
      </c>
      <c r="E21" s="3">
        <f t="shared" ref="E21:E22" si="2">ROUND(C21*$B$4,0)</f>
        <v>10</v>
      </c>
      <c r="F21" s="3">
        <f t="shared" ref="F21:F22" si="3">ROUND(C21*$B$5,0)</f>
        <v>85</v>
      </c>
      <c r="G21" s="3">
        <v>0</v>
      </c>
      <c r="H21" s="3">
        <f t="shared" ref="H21:H22" si="4">ROUND($B$11*B21,0)</f>
        <v>346</v>
      </c>
      <c r="I21" s="3">
        <f t="shared" ref="I21:I22" si="5">ROUND($B$12*B21,0)</f>
        <v>1</v>
      </c>
      <c r="J21" s="3">
        <f>SUM(D21:I21)</f>
        <v>486</v>
      </c>
      <c r="K21" s="3">
        <f>C21+J21</f>
        <v>1202</v>
      </c>
      <c r="L21" s="3"/>
      <c r="M21" s="3"/>
      <c r="N21" s="3"/>
      <c r="O21" s="3"/>
    </row>
    <row r="22" spans="1:15" x14ac:dyDescent="0.2">
      <c r="A22" s="1"/>
      <c r="B22" s="13">
        <f>+C22/C23</f>
        <v>7.4633333333333329E-2</v>
      </c>
      <c r="C22" s="3">
        <v>2239</v>
      </c>
      <c r="D22" s="3">
        <f>ROUND(IF(C22&gt;=$D$2,($D$3*$D$4),(C22*$B$3)),0)</f>
        <v>139</v>
      </c>
      <c r="E22" s="3">
        <f t="shared" si="2"/>
        <v>32</v>
      </c>
      <c r="F22" s="3">
        <f t="shared" si="3"/>
        <v>267</v>
      </c>
      <c r="G22" s="3">
        <v>0</v>
      </c>
      <c r="H22" s="3">
        <f t="shared" si="4"/>
        <v>1081</v>
      </c>
      <c r="I22" s="3">
        <f t="shared" si="5"/>
        <v>4</v>
      </c>
      <c r="J22" s="3">
        <f>SUM(D22:I22)</f>
        <v>1523</v>
      </c>
      <c r="K22" s="3">
        <f>C22+J22</f>
        <v>3762</v>
      </c>
      <c r="L22" s="3"/>
      <c r="M22" s="3"/>
      <c r="N22" s="3"/>
      <c r="O22" s="3"/>
    </row>
    <row r="23" spans="1:15" s="16" customFormat="1" ht="12.75" thickBot="1" x14ac:dyDescent="0.25">
      <c r="A23" s="1"/>
      <c r="B23" s="14">
        <f>SUM(B20:B22)</f>
        <v>1</v>
      </c>
      <c r="C23" s="9">
        <f>SUM(C20:C22)</f>
        <v>30000</v>
      </c>
      <c r="D23" s="9">
        <f>ROUND(IF(C23&gt;=$D$2,($D$3*$D$4),(C23*$B$3)),0)</f>
        <v>1860</v>
      </c>
      <c r="E23" s="9">
        <f>ROUND(C23*$B$4,0)</f>
        <v>435</v>
      </c>
      <c r="F23" s="9">
        <f>ROUND(C23*$B$5,0)</f>
        <v>3573</v>
      </c>
      <c r="G23" s="9">
        <v>0</v>
      </c>
      <c r="H23" s="9">
        <f>ROUND($B$11*B23,0)</f>
        <v>14487</v>
      </c>
      <c r="I23" s="9">
        <f>ROUND($B$12*B23,0)</f>
        <v>55</v>
      </c>
      <c r="J23" s="9">
        <f>SUM(D23:I23)</f>
        <v>20410</v>
      </c>
      <c r="K23" s="9">
        <f>C23+J23</f>
        <v>50410</v>
      </c>
      <c r="L23" s="15"/>
      <c r="M23" s="15"/>
      <c r="N23" s="15"/>
      <c r="O23" s="15"/>
    </row>
    <row r="24" spans="1:15" ht="12.75" thickTop="1" x14ac:dyDescent="0.2">
      <c r="A24" s="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4" t="s">
        <v>24</v>
      </c>
      <c r="B26" s="13">
        <f>+C26/C29</f>
        <v>0.90149999999999997</v>
      </c>
      <c r="C26" s="3">
        <v>27045</v>
      </c>
      <c r="D26" s="3">
        <f>ROUND(IF(C26&gt;=$D$2,($D$3*$D$4),(C26*$B$3)),0)</f>
        <v>1677</v>
      </c>
      <c r="E26" s="3">
        <f>ROUND(C26*$B$4,0)</f>
        <v>392</v>
      </c>
      <c r="F26" s="3">
        <f>ROUND(C26*$B$5,0)</f>
        <v>3221</v>
      </c>
      <c r="G26" s="3">
        <v>0</v>
      </c>
      <c r="H26" s="3">
        <f>ROUND($B$7*B26,0)</f>
        <v>0</v>
      </c>
      <c r="I26" s="3">
        <f>ROUND($B$12*B26,0)</f>
        <v>50</v>
      </c>
      <c r="J26" s="3">
        <f>SUM(D26:I26)</f>
        <v>5340</v>
      </c>
      <c r="K26" s="3">
        <f>C26+J26</f>
        <v>32385</v>
      </c>
      <c r="L26" s="3"/>
      <c r="M26" s="3"/>
      <c r="N26" s="3"/>
      <c r="O26" s="3"/>
    </row>
    <row r="27" spans="1:15" x14ac:dyDescent="0.2">
      <c r="A27" s="1"/>
      <c r="B27" s="13">
        <f>+C27/C29</f>
        <v>2.3866666666666668E-2</v>
      </c>
      <c r="C27" s="3">
        <v>716</v>
      </c>
      <c r="D27" s="3">
        <f>ROUND(IF(C27&gt;=$D$2,($D$3*$D$4),(C27*$B$3)),0)</f>
        <v>44</v>
      </c>
      <c r="E27" s="3">
        <f t="shared" ref="E27:E29" si="6">ROUND(C27*$B$4,0)</f>
        <v>10</v>
      </c>
      <c r="F27" s="3">
        <f t="shared" ref="F27:F29" si="7">ROUND(C27*$B$5,0)</f>
        <v>85</v>
      </c>
      <c r="G27" s="3">
        <v>0</v>
      </c>
      <c r="H27" s="3">
        <f t="shared" ref="H27:H29" si="8">ROUND($B$7*B27,0)</f>
        <v>0</v>
      </c>
      <c r="I27" s="3">
        <f t="shared" ref="I27:I29" si="9">ROUND($B$12*B27,0)</f>
        <v>1</v>
      </c>
      <c r="J27" s="3">
        <f>SUM(D27:I27)</f>
        <v>140</v>
      </c>
      <c r="K27" s="3">
        <f>C27+J27</f>
        <v>856</v>
      </c>
      <c r="L27" s="3"/>
      <c r="M27" s="3"/>
      <c r="N27" s="3"/>
      <c r="O27" s="3"/>
    </row>
    <row r="28" spans="1:15" x14ac:dyDescent="0.2">
      <c r="A28" s="1"/>
      <c r="B28" s="13">
        <f>+C28/C29</f>
        <v>7.4633333333333329E-2</v>
      </c>
      <c r="C28" s="3">
        <v>2239</v>
      </c>
      <c r="D28" s="3">
        <f>ROUND(IF(C28&gt;=$D$2,($D$3*$D$4),(C28*$B$3)),0)</f>
        <v>139</v>
      </c>
      <c r="E28" s="3">
        <f t="shared" si="6"/>
        <v>32</v>
      </c>
      <c r="F28" s="3">
        <f t="shared" si="7"/>
        <v>267</v>
      </c>
      <c r="G28" s="3">
        <v>0</v>
      </c>
      <c r="H28" s="3">
        <f t="shared" si="8"/>
        <v>0</v>
      </c>
      <c r="I28" s="3">
        <f t="shared" si="9"/>
        <v>4</v>
      </c>
      <c r="J28" s="3">
        <f>SUM(D28:I28)</f>
        <v>442</v>
      </c>
      <c r="K28" s="3">
        <f>C28+J28</f>
        <v>2681</v>
      </c>
      <c r="L28" s="3"/>
      <c r="M28" s="3"/>
      <c r="N28" s="3"/>
      <c r="O28" s="3"/>
    </row>
    <row r="29" spans="1:15" s="16" customFormat="1" ht="12.75" thickBot="1" x14ac:dyDescent="0.25">
      <c r="A29" s="17"/>
      <c r="B29" s="14">
        <f t="shared" ref="B29:C29" si="10">SUM(B26:B28)</f>
        <v>1</v>
      </c>
      <c r="C29" s="9">
        <f t="shared" si="10"/>
        <v>30000</v>
      </c>
      <c r="D29" s="9">
        <f>ROUND(IF(C29&gt;=$D$2,($D$3*$D$4),(C29*$B$3)),0)</f>
        <v>1860</v>
      </c>
      <c r="E29" s="9">
        <f t="shared" si="6"/>
        <v>435</v>
      </c>
      <c r="F29" s="9">
        <f t="shared" si="7"/>
        <v>3573</v>
      </c>
      <c r="G29" s="9">
        <v>0</v>
      </c>
      <c r="H29" s="9">
        <f t="shared" si="8"/>
        <v>0</v>
      </c>
      <c r="I29" s="9">
        <f t="shared" si="9"/>
        <v>55</v>
      </c>
      <c r="J29" s="9">
        <f>SUM(D29:I29)</f>
        <v>5923</v>
      </c>
      <c r="K29" s="9">
        <f>C29+J29</f>
        <v>35923</v>
      </c>
      <c r="L29" s="15"/>
      <c r="M29" s="15"/>
      <c r="N29" s="15"/>
      <c r="O29" s="15"/>
    </row>
    <row r="30" spans="1:15" ht="12.75" thickTop="1" x14ac:dyDescent="0.2">
      <c r="A30" s="1"/>
      <c r="B30" s="18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1"/>
      <c r="B31" s="18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">
      <c r="A32" s="4" t="s">
        <v>25</v>
      </c>
      <c r="B32" s="13">
        <f>+C32/C35</f>
        <v>0.90149999999999997</v>
      </c>
      <c r="C32" s="3">
        <v>27045</v>
      </c>
      <c r="D32" s="3">
        <f>ROUND(IF(C32&gt;=$D$2,($D$3*$D$4),(C32*$B$3)),0)</f>
        <v>1677</v>
      </c>
      <c r="E32" s="3">
        <f>ROUND(C32*$B$4,0)</f>
        <v>392</v>
      </c>
      <c r="F32" s="3">
        <f>ROUND(C32*$B$5,0)</f>
        <v>3221</v>
      </c>
      <c r="G32" s="3">
        <v>0</v>
      </c>
      <c r="H32" s="3">
        <f>ROUND($B$8*B32,0)</f>
        <v>8259</v>
      </c>
      <c r="I32" s="3">
        <f>ROUND($B$12*B32,0)</f>
        <v>50</v>
      </c>
      <c r="J32" s="3">
        <f>SUM(D32:I32)</f>
        <v>13599</v>
      </c>
      <c r="K32" s="3">
        <f>C32+J32</f>
        <v>40644</v>
      </c>
      <c r="L32" s="3"/>
      <c r="M32" s="3"/>
      <c r="N32" s="3"/>
      <c r="O32" s="3"/>
    </row>
    <row r="33" spans="1:15" x14ac:dyDescent="0.2">
      <c r="A33" s="1"/>
      <c r="B33" s="13">
        <f>+C33/C35</f>
        <v>2.3866666666666668E-2</v>
      </c>
      <c r="C33" s="3">
        <v>716</v>
      </c>
      <c r="D33" s="3">
        <f>ROUND(IF(C33&gt;=$D$2,($D$3*$D$4),(C33*$B$3)),0)</f>
        <v>44</v>
      </c>
      <c r="E33" s="3">
        <f t="shared" ref="E33:E35" si="11">ROUND(C33*$B$4,0)</f>
        <v>10</v>
      </c>
      <c r="F33" s="3">
        <f t="shared" ref="F33:F35" si="12">ROUND(C33*$B$5,0)</f>
        <v>85</v>
      </c>
      <c r="G33" s="3">
        <v>0</v>
      </c>
      <c r="H33" s="3">
        <f t="shared" ref="H33:H35" si="13">ROUND($B$8*B33,0)</f>
        <v>219</v>
      </c>
      <c r="I33" s="3">
        <f t="shared" ref="I33:I35" si="14">ROUND($B$12*B33,0)</f>
        <v>1</v>
      </c>
      <c r="J33" s="3">
        <f t="shared" ref="J33:J35" si="15">SUM(D33:I33)</f>
        <v>359</v>
      </c>
      <c r="K33" s="3">
        <f t="shared" ref="K33:K35" si="16">C33+J33</f>
        <v>1075</v>
      </c>
      <c r="L33" s="3"/>
      <c r="M33" s="3"/>
      <c r="N33" s="3"/>
      <c r="O33" s="3"/>
    </row>
    <row r="34" spans="1:15" x14ac:dyDescent="0.2">
      <c r="A34" s="1"/>
      <c r="B34" s="13">
        <f>+C34/C35</f>
        <v>7.4633333333333329E-2</v>
      </c>
      <c r="C34" s="3">
        <v>2239</v>
      </c>
      <c r="D34" s="3">
        <f>ROUND(IF(C34&gt;=$D$2,($D$3*$D$4),(C34*$B$3)),0)</f>
        <v>139</v>
      </c>
      <c r="E34" s="3">
        <f t="shared" si="11"/>
        <v>32</v>
      </c>
      <c r="F34" s="3">
        <f t="shared" si="12"/>
        <v>267</v>
      </c>
      <c r="G34" s="3">
        <v>0</v>
      </c>
      <c r="H34" s="3">
        <f t="shared" si="13"/>
        <v>684</v>
      </c>
      <c r="I34" s="3">
        <f t="shared" si="14"/>
        <v>4</v>
      </c>
      <c r="J34" s="3">
        <f t="shared" si="15"/>
        <v>1126</v>
      </c>
      <c r="K34" s="3">
        <f t="shared" si="16"/>
        <v>3365</v>
      </c>
      <c r="L34" s="3"/>
      <c r="M34" s="3"/>
      <c r="N34" s="3"/>
      <c r="O34" s="3"/>
    </row>
    <row r="35" spans="1:15" s="16" customFormat="1" ht="12.75" thickBot="1" x14ac:dyDescent="0.25">
      <c r="A35" s="17"/>
      <c r="B35" s="14">
        <f>SUM(B32:B34)</f>
        <v>1</v>
      </c>
      <c r="C35" s="9">
        <f>SUM(C32:C34)</f>
        <v>30000</v>
      </c>
      <c r="D35" s="9">
        <f>ROUND(IF(C35&gt;=$D$2,($D$3*$D$4),(C35*$B$3)),0)</f>
        <v>1860</v>
      </c>
      <c r="E35" s="9">
        <f t="shared" si="11"/>
        <v>435</v>
      </c>
      <c r="F35" s="9">
        <f t="shared" si="12"/>
        <v>3573</v>
      </c>
      <c r="G35" s="9">
        <v>0</v>
      </c>
      <c r="H35" s="9">
        <f t="shared" si="13"/>
        <v>9162</v>
      </c>
      <c r="I35" s="9">
        <f t="shared" si="14"/>
        <v>55</v>
      </c>
      <c r="J35" s="9">
        <f t="shared" si="15"/>
        <v>15085</v>
      </c>
      <c r="K35" s="9">
        <f t="shared" si="16"/>
        <v>45085</v>
      </c>
      <c r="L35" s="15"/>
      <c r="M35" s="15"/>
      <c r="N35" s="15"/>
      <c r="O35" s="15"/>
    </row>
    <row r="36" spans="1:15" s="16" customFormat="1" ht="12.75" thickTop="1" x14ac:dyDescent="0.2">
      <c r="A36" s="17"/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15"/>
      <c r="M36" s="15"/>
      <c r="N36" s="15"/>
      <c r="O36" s="15"/>
    </row>
    <row r="37" spans="1:15" s="16" customFormat="1" x14ac:dyDescent="0.2">
      <c r="A37" s="17"/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15"/>
      <c r="M37" s="15"/>
      <c r="N37" s="15"/>
      <c r="O37" s="15"/>
    </row>
    <row r="38" spans="1:15" x14ac:dyDescent="0.2">
      <c r="A38" s="4" t="s">
        <v>26</v>
      </c>
      <c r="B38" s="13">
        <f>+C38/C41</f>
        <v>0.90149999999999997</v>
      </c>
      <c r="C38" s="3">
        <v>27045</v>
      </c>
      <c r="D38" s="3">
        <f>ROUND(IF(C38&gt;=$D$2,($D$3*$D$4),(C38*$B$3)),0)</f>
        <v>1677</v>
      </c>
      <c r="E38" s="3">
        <f t="shared" ref="E38:E41" si="17">ROUND(C38*$B$4,0)</f>
        <v>392</v>
      </c>
      <c r="F38" s="3">
        <f t="shared" ref="F38:F41" si="18">ROUND(C38*$B$5,0)</f>
        <v>3221</v>
      </c>
      <c r="G38" s="3">
        <v>0</v>
      </c>
      <c r="H38" s="3">
        <f>ROUND($B$10*B38,0)</f>
        <v>9742</v>
      </c>
      <c r="I38" s="3">
        <f t="shared" ref="I38:I41" si="19">ROUND($B$12*B38,0)</f>
        <v>50</v>
      </c>
      <c r="J38" s="3">
        <f>SUM(D38:I38)</f>
        <v>15082</v>
      </c>
      <c r="K38" s="3">
        <f>C38+J38</f>
        <v>42127</v>
      </c>
      <c r="L38" s="3"/>
      <c r="M38" s="3"/>
      <c r="N38" s="3"/>
      <c r="O38" s="3"/>
    </row>
    <row r="39" spans="1:15" x14ac:dyDescent="0.2">
      <c r="A39" s="1"/>
      <c r="B39" s="13">
        <f>+C39/C41</f>
        <v>2.3866666666666668E-2</v>
      </c>
      <c r="C39" s="3">
        <v>716</v>
      </c>
      <c r="D39" s="3">
        <f>ROUND(IF(C39&gt;=$D$2,($D$3*$D$4),(C39*$B$3)),0)</f>
        <v>44</v>
      </c>
      <c r="E39" s="3">
        <f t="shared" si="17"/>
        <v>10</v>
      </c>
      <c r="F39" s="3">
        <f t="shared" si="18"/>
        <v>85</v>
      </c>
      <c r="G39" s="3">
        <v>0</v>
      </c>
      <c r="H39" s="3">
        <f t="shared" ref="H39:H41" si="20">ROUND($B$10*B39,0)</f>
        <v>258</v>
      </c>
      <c r="I39" s="3">
        <f t="shared" si="19"/>
        <v>1</v>
      </c>
      <c r="J39" s="3">
        <f t="shared" ref="J39:J41" si="21">SUM(D39:I39)</f>
        <v>398</v>
      </c>
      <c r="K39" s="3">
        <f t="shared" ref="K39:K41" si="22">C39+J39</f>
        <v>1114</v>
      </c>
      <c r="L39" s="3"/>
      <c r="M39" s="3"/>
      <c r="N39" s="3"/>
      <c r="O39" s="3"/>
    </row>
    <row r="40" spans="1:15" x14ac:dyDescent="0.2">
      <c r="A40" s="1"/>
      <c r="B40" s="13">
        <f>+C40/C41</f>
        <v>7.4633333333333329E-2</v>
      </c>
      <c r="C40" s="3">
        <v>2239</v>
      </c>
      <c r="D40" s="3">
        <f>ROUND(IF(C40&gt;=$D$2,($D$3*$D$4),(C40*$B$3)),0)</f>
        <v>139</v>
      </c>
      <c r="E40" s="3">
        <f t="shared" si="17"/>
        <v>32</v>
      </c>
      <c r="F40" s="3">
        <f t="shared" si="18"/>
        <v>267</v>
      </c>
      <c r="G40" s="3">
        <v>0</v>
      </c>
      <c r="H40" s="3">
        <f t="shared" si="20"/>
        <v>807</v>
      </c>
      <c r="I40" s="3">
        <f t="shared" si="19"/>
        <v>4</v>
      </c>
      <c r="J40" s="3">
        <f t="shared" si="21"/>
        <v>1249</v>
      </c>
      <c r="K40" s="3">
        <f t="shared" si="22"/>
        <v>3488</v>
      </c>
      <c r="L40" s="3"/>
      <c r="M40" s="3"/>
      <c r="N40" s="3"/>
      <c r="O40" s="3"/>
    </row>
    <row r="41" spans="1:15" s="16" customFormat="1" ht="12.75" thickBot="1" x14ac:dyDescent="0.25">
      <c r="A41" s="17"/>
      <c r="B41" s="14">
        <f>SUM(B38:B40)</f>
        <v>1</v>
      </c>
      <c r="C41" s="9">
        <f>SUM(C38:C40)</f>
        <v>30000</v>
      </c>
      <c r="D41" s="9">
        <f>ROUND(IF(C41&gt;=$D$2,($D$3*$D$4),(C41*$B$3)),0)</f>
        <v>1860</v>
      </c>
      <c r="E41" s="9">
        <f t="shared" si="17"/>
        <v>435</v>
      </c>
      <c r="F41" s="9">
        <f t="shared" si="18"/>
        <v>3573</v>
      </c>
      <c r="G41" s="9">
        <v>0</v>
      </c>
      <c r="H41" s="9">
        <f t="shared" si="20"/>
        <v>10806</v>
      </c>
      <c r="I41" s="9">
        <f t="shared" si="19"/>
        <v>55</v>
      </c>
      <c r="J41" s="9">
        <f t="shared" si="21"/>
        <v>16729</v>
      </c>
      <c r="K41" s="9">
        <f t="shared" si="22"/>
        <v>46729</v>
      </c>
      <c r="L41" s="15"/>
      <c r="M41" s="15"/>
      <c r="N41" s="15"/>
      <c r="O41" s="15"/>
    </row>
    <row r="42" spans="1:15" s="16" customFormat="1" ht="12.75" thickTop="1" x14ac:dyDescent="0.2">
      <c r="A42" s="17"/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15"/>
      <c r="M42" s="15"/>
      <c r="N42" s="15"/>
      <c r="O42" s="15"/>
    </row>
    <row r="43" spans="1:15" x14ac:dyDescent="0.2">
      <c r="A43" s="1"/>
      <c r="B43" s="18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">
      <c r="A44" s="4" t="s">
        <v>27</v>
      </c>
      <c r="B44" s="13">
        <f>+C44/C47</f>
        <v>0.90149999999999997</v>
      </c>
      <c r="C44" s="3">
        <v>27045</v>
      </c>
      <c r="D44" s="3">
        <f>ROUND(IF(C44&gt;=$D$2,($D$3*$D$4),(C44*$B$3)),0)</f>
        <v>1677</v>
      </c>
      <c r="E44" s="3">
        <f t="shared" ref="E44:E71" si="23">ROUND(C44*$B$4,0)</f>
        <v>392</v>
      </c>
      <c r="F44" s="3">
        <f t="shared" ref="F44:F47" si="24">ROUND(C44*$B$5,0)</f>
        <v>3221</v>
      </c>
      <c r="G44" s="3">
        <v>0</v>
      </c>
      <c r="H44" s="3">
        <f>ROUND($B$9*B44,0)</f>
        <v>17861</v>
      </c>
      <c r="I44" s="3">
        <f t="shared" ref="I44:I71" si="25">ROUND($B$12*B44,0)</f>
        <v>50</v>
      </c>
      <c r="J44" s="3">
        <f>SUM(D44:I44)</f>
        <v>23201</v>
      </c>
      <c r="K44" s="3">
        <f>C44+J44</f>
        <v>50246</v>
      </c>
      <c r="L44" s="3"/>
      <c r="M44" s="3"/>
      <c r="N44" s="3"/>
      <c r="O44" s="3"/>
    </row>
    <row r="45" spans="1:15" x14ac:dyDescent="0.2">
      <c r="A45" s="1"/>
      <c r="B45" s="13">
        <f>+C45/C47</f>
        <v>2.3866666666666668E-2</v>
      </c>
      <c r="C45" s="3">
        <v>716</v>
      </c>
      <c r="D45" s="3">
        <f>ROUND(IF(C45&gt;=$D$2,($D$3*$D$4),(C45*$B$3)),0)</f>
        <v>44</v>
      </c>
      <c r="E45" s="3">
        <f t="shared" si="23"/>
        <v>10</v>
      </c>
      <c r="F45" s="3">
        <f t="shared" si="24"/>
        <v>85</v>
      </c>
      <c r="G45" s="3">
        <v>0</v>
      </c>
      <c r="H45" s="3">
        <f t="shared" ref="H45:H47" si="26">ROUND($B$9*B45,0)</f>
        <v>473</v>
      </c>
      <c r="I45" s="3">
        <f t="shared" si="25"/>
        <v>1</v>
      </c>
      <c r="J45" s="3">
        <f t="shared" ref="J45:J47" si="27">SUM(D45:I45)</f>
        <v>613</v>
      </c>
      <c r="K45" s="3">
        <f t="shared" ref="K45:K47" si="28">C45+J45</f>
        <v>1329</v>
      </c>
      <c r="L45" s="3"/>
      <c r="M45" s="3"/>
      <c r="N45" s="3"/>
      <c r="O45" s="3"/>
    </row>
    <row r="46" spans="1:15" x14ac:dyDescent="0.2">
      <c r="A46" s="1"/>
      <c r="B46" s="13">
        <f>+C46/C47</f>
        <v>7.4633333333333329E-2</v>
      </c>
      <c r="C46" s="3">
        <v>2239</v>
      </c>
      <c r="D46" s="3">
        <f>ROUND(IF(C46&gt;=$D$2,($D$3*$D$4),(C46*$B$3)),0)</f>
        <v>139</v>
      </c>
      <c r="E46" s="3">
        <f t="shared" si="23"/>
        <v>32</v>
      </c>
      <c r="F46" s="3">
        <f t="shared" si="24"/>
        <v>267</v>
      </c>
      <c r="G46" s="3">
        <v>0</v>
      </c>
      <c r="H46" s="3">
        <f t="shared" si="26"/>
        <v>1479</v>
      </c>
      <c r="I46" s="3">
        <f t="shared" si="25"/>
        <v>4</v>
      </c>
      <c r="J46" s="3">
        <f t="shared" si="27"/>
        <v>1921</v>
      </c>
      <c r="K46" s="3">
        <f t="shared" si="28"/>
        <v>4160</v>
      </c>
      <c r="L46" s="3"/>
      <c r="M46" s="3"/>
      <c r="N46" s="3"/>
      <c r="O46" s="3"/>
    </row>
    <row r="47" spans="1:15" s="16" customFormat="1" ht="12.75" thickBot="1" x14ac:dyDescent="0.25">
      <c r="A47" s="17"/>
      <c r="B47" s="14">
        <f>SUM(B44:B46)</f>
        <v>1</v>
      </c>
      <c r="C47" s="9">
        <f>SUM(C44:C46)</f>
        <v>30000</v>
      </c>
      <c r="D47" s="9">
        <f>ROUND(IF(C47&gt;=$D$2,($D$3*$D$4),(C47*$B$3)),0)</f>
        <v>1860</v>
      </c>
      <c r="E47" s="9">
        <f t="shared" si="23"/>
        <v>435</v>
      </c>
      <c r="F47" s="9">
        <f t="shared" si="24"/>
        <v>3573</v>
      </c>
      <c r="G47" s="9">
        <v>0</v>
      </c>
      <c r="H47" s="9">
        <f t="shared" si="26"/>
        <v>19813</v>
      </c>
      <c r="I47" s="9">
        <f t="shared" si="25"/>
        <v>55</v>
      </c>
      <c r="J47" s="9">
        <f t="shared" si="27"/>
        <v>25736</v>
      </c>
      <c r="K47" s="9">
        <f t="shared" si="28"/>
        <v>55736</v>
      </c>
      <c r="L47" s="15"/>
      <c r="M47" s="15"/>
      <c r="N47" s="15"/>
      <c r="O47" s="15"/>
    </row>
    <row r="48" spans="1:15" ht="12.75" thickTop="1" x14ac:dyDescent="0.2">
      <c r="A48" s="1"/>
      <c r="B48" s="18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s="16" customFormat="1" x14ac:dyDescent="0.2">
      <c r="A49" s="17"/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15"/>
      <c r="M49" s="15"/>
      <c r="N49" s="15"/>
      <c r="O49" s="15"/>
    </row>
    <row r="50" spans="1:15" x14ac:dyDescent="0.2">
      <c r="A50" s="5" t="s">
        <v>28</v>
      </c>
      <c r="B50" s="13">
        <f>+C50/C53</f>
        <v>0.90149999999999997</v>
      </c>
      <c r="C50" s="3">
        <v>27045</v>
      </c>
      <c r="D50" s="3">
        <f>ROUND(IF(C50&gt;=$D$2,($D$3*$D$4),(C50*$B$3)),0)</f>
        <v>1677</v>
      </c>
      <c r="E50" s="3">
        <f t="shared" si="23"/>
        <v>392</v>
      </c>
      <c r="F50" s="3">
        <f>ROUND(C50*$B$6,0)</f>
        <v>2537</v>
      </c>
      <c r="G50" s="3">
        <v>0</v>
      </c>
      <c r="H50" s="3">
        <f>ROUND($B$7*B50,0)</f>
        <v>0</v>
      </c>
      <c r="I50" s="3">
        <f t="shared" si="25"/>
        <v>50</v>
      </c>
      <c r="J50" s="3">
        <f>SUM(D50:I50)</f>
        <v>4656</v>
      </c>
      <c r="K50" s="3">
        <f>C50+J50</f>
        <v>31701</v>
      </c>
      <c r="L50" s="3"/>
      <c r="M50" s="3"/>
      <c r="N50" s="3"/>
      <c r="O50" s="3"/>
    </row>
    <row r="51" spans="1:15" x14ac:dyDescent="0.2">
      <c r="A51" s="1"/>
      <c r="B51" s="13">
        <f>+C51/C53</f>
        <v>2.3866666666666668E-2</v>
      </c>
      <c r="C51" s="3">
        <v>716</v>
      </c>
      <c r="D51" s="3">
        <f>ROUND(IF(C51&gt;=$D$2,($D$3*$D$4),(C51*$B$3)),0)</f>
        <v>44</v>
      </c>
      <c r="E51" s="3">
        <f t="shared" si="23"/>
        <v>10</v>
      </c>
      <c r="F51" s="3">
        <f t="shared" ref="F51:F53" si="29">ROUND(C51*$B$6,0)</f>
        <v>67</v>
      </c>
      <c r="G51" s="3">
        <v>0</v>
      </c>
      <c r="H51" s="3">
        <f t="shared" ref="H51:H53" si="30">ROUND($B$7*B51,0)</f>
        <v>0</v>
      </c>
      <c r="I51" s="3">
        <f t="shared" si="25"/>
        <v>1</v>
      </c>
      <c r="J51" s="3">
        <f t="shared" ref="J51:J53" si="31">SUM(D51:I51)</f>
        <v>122</v>
      </c>
      <c r="K51" s="3">
        <f t="shared" ref="K51:K53" si="32">C51+J51</f>
        <v>838</v>
      </c>
      <c r="L51" s="3"/>
      <c r="M51" s="3"/>
      <c r="N51" s="3"/>
      <c r="O51" s="3"/>
    </row>
    <row r="52" spans="1:15" x14ac:dyDescent="0.2">
      <c r="A52" s="1"/>
      <c r="B52" s="13">
        <f>+C52/C53</f>
        <v>7.4633333333333329E-2</v>
      </c>
      <c r="C52" s="3">
        <v>2239</v>
      </c>
      <c r="D52" s="3">
        <f>ROUND(IF(C52&gt;=$D$2,($D$3*$D$4),(C52*$B$3)),0)</f>
        <v>139</v>
      </c>
      <c r="E52" s="3">
        <f t="shared" si="23"/>
        <v>32</v>
      </c>
      <c r="F52" s="3">
        <f t="shared" si="29"/>
        <v>210</v>
      </c>
      <c r="G52" s="3">
        <v>0</v>
      </c>
      <c r="H52" s="3">
        <f t="shared" si="30"/>
        <v>0</v>
      </c>
      <c r="I52" s="3">
        <f t="shared" si="25"/>
        <v>4</v>
      </c>
      <c r="J52" s="3">
        <f t="shared" si="31"/>
        <v>385</v>
      </c>
      <c r="K52" s="3">
        <f t="shared" si="32"/>
        <v>2624</v>
      </c>
      <c r="L52" s="3"/>
      <c r="M52" s="3"/>
      <c r="N52" s="3"/>
      <c r="O52" s="3"/>
    </row>
    <row r="53" spans="1:15" s="16" customFormat="1" ht="12.75" thickBot="1" x14ac:dyDescent="0.25">
      <c r="A53" s="17"/>
      <c r="B53" s="14">
        <f t="shared" ref="B53:C53" si="33">SUM(B50:B52)</f>
        <v>1</v>
      </c>
      <c r="C53" s="9">
        <f t="shared" si="33"/>
        <v>30000</v>
      </c>
      <c r="D53" s="9">
        <f>ROUND(IF(C53&gt;=$D$2,($D$3*$D$4),(C53*$B$3)),0)</f>
        <v>1860</v>
      </c>
      <c r="E53" s="9">
        <f t="shared" si="23"/>
        <v>435</v>
      </c>
      <c r="F53" s="9">
        <f t="shared" si="29"/>
        <v>2814</v>
      </c>
      <c r="G53" s="9">
        <v>0</v>
      </c>
      <c r="H53" s="9">
        <f t="shared" si="30"/>
        <v>0</v>
      </c>
      <c r="I53" s="9">
        <f t="shared" si="25"/>
        <v>55</v>
      </c>
      <c r="J53" s="9">
        <f t="shared" si="31"/>
        <v>5164</v>
      </c>
      <c r="K53" s="9">
        <f t="shared" si="32"/>
        <v>35164</v>
      </c>
      <c r="L53" s="15"/>
      <c r="M53" s="15"/>
      <c r="N53" s="15"/>
      <c r="O53" s="15"/>
    </row>
    <row r="54" spans="1:15" ht="12.75" thickTop="1" x14ac:dyDescent="0.2">
      <c r="A54" s="1"/>
      <c r="B54" s="18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1"/>
      <c r="B55" s="18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5" t="s">
        <v>29</v>
      </c>
      <c r="B56" s="13">
        <f>+C56/C59</f>
        <v>0.90149999999999997</v>
      </c>
      <c r="C56" s="3">
        <v>27045</v>
      </c>
      <c r="D56" s="3">
        <f>ROUND(IF(C56&gt;=$D$2,($D$3*$D$4),(C56*$B$3)),0)</f>
        <v>1677</v>
      </c>
      <c r="E56" s="3">
        <f t="shared" si="23"/>
        <v>392</v>
      </c>
      <c r="F56" s="3">
        <f>ROUND(C56*$B$6,0)</f>
        <v>2537</v>
      </c>
      <c r="G56" s="3">
        <v>0</v>
      </c>
      <c r="H56" s="3">
        <f t="shared" ref="H56:H59" si="34">ROUND($B$8*B56,0)</f>
        <v>8259</v>
      </c>
      <c r="I56" s="3">
        <f t="shared" si="25"/>
        <v>50</v>
      </c>
      <c r="J56" s="3">
        <f>SUM(D56:I56)</f>
        <v>12915</v>
      </c>
      <c r="K56" s="3">
        <f>C56+J56</f>
        <v>39960</v>
      </c>
      <c r="L56" s="3"/>
      <c r="M56" s="3"/>
      <c r="N56" s="3"/>
      <c r="O56" s="3"/>
    </row>
    <row r="57" spans="1:15" x14ac:dyDescent="0.2">
      <c r="A57" s="1"/>
      <c r="B57" s="13">
        <f>+C57/C59</f>
        <v>2.3866666666666668E-2</v>
      </c>
      <c r="C57" s="3">
        <v>716</v>
      </c>
      <c r="D57" s="3">
        <f>ROUND(IF(C57&gt;=$D$2,($D$3*$D$4),(C57*$B$3)),0)</f>
        <v>44</v>
      </c>
      <c r="E57" s="3">
        <f t="shared" si="23"/>
        <v>10</v>
      </c>
      <c r="F57" s="3">
        <f t="shared" ref="F57:F59" si="35">ROUND(C57*$B$6,0)</f>
        <v>67</v>
      </c>
      <c r="G57" s="3">
        <v>0</v>
      </c>
      <c r="H57" s="3">
        <f t="shared" si="34"/>
        <v>219</v>
      </c>
      <c r="I57" s="3">
        <f t="shared" si="25"/>
        <v>1</v>
      </c>
      <c r="J57" s="3">
        <f t="shared" ref="J57:J59" si="36">SUM(D57:I57)</f>
        <v>341</v>
      </c>
      <c r="K57" s="3">
        <f t="shared" ref="K57:K59" si="37">C57+J57</f>
        <v>1057</v>
      </c>
      <c r="L57" s="3"/>
      <c r="M57" s="3"/>
      <c r="N57" s="3"/>
      <c r="O57" s="3"/>
    </row>
    <row r="58" spans="1:15" x14ac:dyDescent="0.2">
      <c r="A58" s="1"/>
      <c r="B58" s="13">
        <f>+C58/C59</f>
        <v>7.4633333333333329E-2</v>
      </c>
      <c r="C58" s="3">
        <v>2239</v>
      </c>
      <c r="D58" s="3">
        <f>ROUND(IF(C58&gt;=$D$2,($D$3*$D$4),(C58*$B$3)),0)</f>
        <v>139</v>
      </c>
      <c r="E58" s="3">
        <f t="shared" si="23"/>
        <v>32</v>
      </c>
      <c r="F58" s="3">
        <f t="shared" si="35"/>
        <v>210</v>
      </c>
      <c r="G58" s="3">
        <v>0</v>
      </c>
      <c r="H58" s="3">
        <f t="shared" si="34"/>
        <v>684</v>
      </c>
      <c r="I58" s="3">
        <f t="shared" si="25"/>
        <v>4</v>
      </c>
      <c r="J58" s="3">
        <f t="shared" si="36"/>
        <v>1069</v>
      </c>
      <c r="K58" s="3">
        <f t="shared" si="37"/>
        <v>3308</v>
      </c>
      <c r="L58" s="3"/>
      <c r="M58" s="3"/>
      <c r="N58" s="3"/>
      <c r="O58" s="3"/>
    </row>
    <row r="59" spans="1:15" s="16" customFormat="1" ht="12.75" thickBot="1" x14ac:dyDescent="0.25">
      <c r="A59" s="17"/>
      <c r="B59" s="14">
        <f>SUM(B56:B58)</f>
        <v>1</v>
      </c>
      <c r="C59" s="9">
        <f>SUM(C56:C58)</f>
        <v>30000</v>
      </c>
      <c r="D59" s="9">
        <f>ROUND(IF(C59&gt;=$D$2,($D$3*$D$4),(C59*$B$3)),0)</f>
        <v>1860</v>
      </c>
      <c r="E59" s="9">
        <f t="shared" si="23"/>
        <v>435</v>
      </c>
      <c r="F59" s="9">
        <f t="shared" si="35"/>
        <v>2814</v>
      </c>
      <c r="G59" s="9">
        <v>0</v>
      </c>
      <c r="H59" s="9">
        <f t="shared" si="34"/>
        <v>9162</v>
      </c>
      <c r="I59" s="9">
        <f t="shared" si="25"/>
        <v>55</v>
      </c>
      <c r="J59" s="9">
        <f t="shared" si="36"/>
        <v>14326</v>
      </c>
      <c r="K59" s="9">
        <f t="shared" si="37"/>
        <v>44326</v>
      </c>
      <c r="L59" s="15"/>
      <c r="M59" s="15"/>
      <c r="N59" s="15"/>
      <c r="O59" s="15"/>
    </row>
    <row r="60" spans="1:15" ht="12.75" thickTop="1" x14ac:dyDescent="0.2">
      <c r="A60" s="1"/>
      <c r="B60" s="18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1"/>
      <c r="B61" s="18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5" t="s">
        <v>30</v>
      </c>
      <c r="B62" s="13">
        <f>+C62/C65</f>
        <v>0.90149999999999997</v>
      </c>
      <c r="C62" s="3">
        <v>27045</v>
      </c>
      <c r="D62" s="3">
        <f>ROUND(IF(C62&gt;=$D$2,($D$3*$D$4),(C62*$B$3)),0)</f>
        <v>1677</v>
      </c>
      <c r="E62" s="3">
        <f t="shared" ref="E62:E65" si="38">ROUND(C62*$B$4,0)</f>
        <v>392</v>
      </c>
      <c r="F62" s="3">
        <f>ROUND(C62*$B$6,0)</f>
        <v>2537</v>
      </c>
      <c r="G62" s="3">
        <v>0</v>
      </c>
      <c r="H62" s="3">
        <f>ROUND($B$10*B62,0)</f>
        <v>9742</v>
      </c>
      <c r="I62" s="3">
        <f t="shared" ref="I62:I65" si="39">ROUND($B$12*B62,0)</f>
        <v>50</v>
      </c>
      <c r="J62" s="3">
        <f>SUM(D62:I62)</f>
        <v>14398</v>
      </c>
      <c r="K62" s="3">
        <f>C62+J62</f>
        <v>41443</v>
      </c>
      <c r="L62" s="3"/>
      <c r="M62" s="3"/>
      <c r="N62" s="3"/>
      <c r="O62" s="3"/>
    </row>
    <row r="63" spans="1:15" x14ac:dyDescent="0.2">
      <c r="A63" s="1"/>
      <c r="B63" s="13">
        <f>+C63/C65</f>
        <v>2.3866666666666668E-2</v>
      </c>
      <c r="C63" s="3">
        <v>716</v>
      </c>
      <c r="D63" s="3">
        <f>ROUND(IF(C63&gt;=$D$2,($D$3*$D$4),(C63*$B$3)),0)</f>
        <v>44</v>
      </c>
      <c r="E63" s="3">
        <f t="shared" si="38"/>
        <v>10</v>
      </c>
      <c r="F63" s="3">
        <f t="shared" ref="F63:F65" si="40">ROUND(C63*$B$6,0)</f>
        <v>67</v>
      </c>
      <c r="G63" s="3">
        <v>0</v>
      </c>
      <c r="H63" s="3">
        <f>ROUND($B$10*B63,0)</f>
        <v>258</v>
      </c>
      <c r="I63" s="3">
        <f t="shared" si="39"/>
        <v>1</v>
      </c>
      <c r="J63" s="3">
        <f t="shared" ref="J63:J65" si="41">SUM(D63:I63)</f>
        <v>380</v>
      </c>
      <c r="K63" s="3">
        <f t="shared" ref="K63:K65" si="42">C63+J63</f>
        <v>1096</v>
      </c>
      <c r="L63" s="3"/>
      <c r="M63" s="3"/>
      <c r="N63" s="3"/>
      <c r="O63" s="3"/>
    </row>
    <row r="64" spans="1:15" x14ac:dyDescent="0.2">
      <c r="A64" s="1"/>
      <c r="B64" s="13">
        <f>+C64/C65</f>
        <v>7.4633333333333329E-2</v>
      </c>
      <c r="C64" s="3">
        <v>2239</v>
      </c>
      <c r="D64" s="3">
        <f>ROUND(IF(C64&gt;=$D$2,($D$3*$D$4),(C64*$B$3)),0)</f>
        <v>139</v>
      </c>
      <c r="E64" s="3">
        <f t="shared" si="38"/>
        <v>32</v>
      </c>
      <c r="F64" s="3">
        <f t="shared" si="40"/>
        <v>210</v>
      </c>
      <c r="G64" s="3">
        <v>0</v>
      </c>
      <c r="H64" s="3">
        <f>ROUND($B$10*B64,0)</f>
        <v>807</v>
      </c>
      <c r="I64" s="3">
        <f t="shared" si="39"/>
        <v>4</v>
      </c>
      <c r="J64" s="3">
        <f t="shared" si="41"/>
        <v>1192</v>
      </c>
      <c r="K64" s="3">
        <f t="shared" si="42"/>
        <v>3431</v>
      </c>
      <c r="L64" s="3"/>
      <c r="M64" s="3"/>
      <c r="N64" s="3"/>
      <c r="O64" s="3"/>
    </row>
    <row r="65" spans="1:15" s="16" customFormat="1" ht="12.75" thickBot="1" x14ac:dyDescent="0.25">
      <c r="A65" s="17"/>
      <c r="B65" s="14">
        <f>SUM(B62:B64)</f>
        <v>1</v>
      </c>
      <c r="C65" s="9">
        <f>SUM(C62:C64)</f>
        <v>30000</v>
      </c>
      <c r="D65" s="9">
        <f>ROUND(IF(C65&gt;=$D$2,($D$3*$D$4),(C65*$B$3)),0)</f>
        <v>1860</v>
      </c>
      <c r="E65" s="9">
        <f t="shared" si="38"/>
        <v>435</v>
      </c>
      <c r="F65" s="9">
        <f t="shared" si="40"/>
        <v>2814</v>
      </c>
      <c r="G65" s="9">
        <v>0</v>
      </c>
      <c r="H65" s="9">
        <f>ROUND($B$10*B65,0)</f>
        <v>10806</v>
      </c>
      <c r="I65" s="9">
        <f t="shared" si="39"/>
        <v>55</v>
      </c>
      <c r="J65" s="9">
        <f t="shared" si="41"/>
        <v>15970</v>
      </c>
      <c r="K65" s="9">
        <f t="shared" si="42"/>
        <v>45970</v>
      </c>
      <c r="L65" s="15"/>
      <c r="M65" s="15"/>
      <c r="N65" s="15"/>
      <c r="O65" s="15"/>
    </row>
    <row r="66" spans="1:15" s="16" customFormat="1" ht="12.75" thickTop="1" x14ac:dyDescent="0.2">
      <c r="A66" s="17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15"/>
      <c r="M66" s="15"/>
      <c r="N66" s="15"/>
      <c r="O66" s="15"/>
    </row>
    <row r="67" spans="1:15" s="16" customFormat="1" x14ac:dyDescent="0.2">
      <c r="A67" s="17"/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15"/>
      <c r="M67" s="15"/>
      <c r="N67" s="15"/>
      <c r="O67" s="15"/>
    </row>
    <row r="68" spans="1:15" x14ac:dyDescent="0.2">
      <c r="A68" s="5" t="s">
        <v>31</v>
      </c>
      <c r="B68" s="13">
        <f>+C68/C71</f>
        <v>0.90149999999999997</v>
      </c>
      <c r="C68" s="3">
        <v>27045</v>
      </c>
      <c r="D68" s="3">
        <f>ROUND(IF(C68&gt;=$D$2,($D$3*$D$4),(C68*$B$3)),0)</f>
        <v>1677</v>
      </c>
      <c r="E68" s="3">
        <f t="shared" si="23"/>
        <v>392</v>
      </c>
      <c r="F68" s="3">
        <f>ROUND(C68*$B$6,0)</f>
        <v>2537</v>
      </c>
      <c r="G68" s="3">
        <v>0</v>
      </c>
      <c r="H68" s="3">
        <f>ROUND($B$9*B68,0)</f>
        <v>17861</v>
      </c>
      <c r="I68" s="3">
        <f t="shared" si="25"/>
        <v>50</v>
      </c>
      <c r="J68" s="3">
        <f>SUM(D68:I68)</f>
        <v>22517</v>
      </c>
      <c r="K68" s="3">
        <f>C68+J68</f>
        <v>49562</v>
      </c>
      <c r="L68" s="3"/>
      <c r="M68" s="3"/>
      <c r="N68" s="3"/>
      <c r="O68" s="3"/>
    </row>
    <row r="69" spans="1:15" x14ac:dyDescent="0.2">
      <c r="A69" s="1"/>
      <c r="B69" s="13">
        <f>+C69/C71</f>
        <v>2.3866666666666668E-2</v>
      </c>
      <c r="C69" s="3">
        <v>716</v>
      </c>
      <c r="D69" s="3">
        <f>ROUND(IF(C69&gt;=$D$2,($D$3*$D$4),(C69*$B$3)),0)</f>
        <v>44</v>
      </c>
      <c r="E69" s="3">
        <f t="shared" si="23"/>
        <v>10</v>
      </c>
      <c r="F69" s="3">
        <f t="shared" ref="F69:F71" si="43">ROUND(C69*$B$6,0)</f>
        <v>67</v>
      </c>
      <c r="G69" s="3">
        <v>0</v>
      </c>
      <c r="H69" s="3">
        <f t="shared" ref="H69:H71" si="44">ROUND($B$9*B69,0)</f>
        <v>473</v>
      </c>
      <c r="I69" s="3">
        <f t="shared" si="25"/>
        <v>1</v>
      </c>
      <c r="J69" s="3">
        <f t="shared" ref="J69:J71" si="45">SUM(D69:I69)</f>
        <v>595</v>
      </c>
      <c r="K69" s="3">
        <f t="shared" ref="K69:K71" si="46">C69+J69</f>
        <v>1311</v>
      </c>
      <c r="L69" s="3"/>
      <c r="M69" s="3"/>
      <c r="N69" s="3"/>
      <c r="O69" s="3"/>
    </row>
    <row r="70" spans="1:15" x14ac:dyDescent="0.2">
      <c r="A70" s="1"/>
      <c r="B70" s="13">
        <f>+C70/C71</f>
        <v>7.4633333333333329E-2</v>
      </c>
      <c r="C70" s="3">
        <v>2239</v>
      </c>
      <c r="D70" s="3">
        <f>ROUND(IF(C70&gt;=$D$2,($D$3*$D$4),(C70*$B$3)),0)</f>
        <v>139</v>
      </c>
      <c r="E70" s="3">
        <f t="shared" si="23"/>
        <v>32</v>
      </c>
      <c r="F70" s="3">
        <f t="shared" si="43"/>
        <v>210</v>
      </c>
      <c r="G70" s="3">
        <v>0</v>
      </c>
      <c r="H70" s="3">
        <f t="shared" si="44"/>
        <v>1479</v>
      </c>
      <c r="I70" s="3">
        <f t="shared" si="25"/>
        <v>4</v>
      </c>
      <c r="J70" s="3">
        <f t="shared" si="45"/>
        <v>1864</v>
      </c>
      <c r="K70" s="3">
        <f t="shared" si="46"/>
        <v>4103</v>
      </c>
      <c r="L70" s="3"/>
      <c r="M70" s="3"/>
      <c r="N70" s="3"/>
      <c r="O70" s="3"/>
    </row>
    <row r="71" spans="1:15" s="16" customFormat="1" ht="12.75" thickBot="1" x14ac:dyDescent="0.25">
      <c r="A71" s="17"/>
      <c r="B71" s="14">
        <f>SUM(B68:B70)</f>
        <v>1</v>
      </c>
      <c r="C71" s="9">
        <f>SUM(C68:C70)</f>
        <v>30000</v>
      </c>
      <c r="D71" s="9">
        <f>ROUND(IF(C71&gt;=$D$2,($D$3*$D$4),(C71*$B$3)),0)</f>
        <v>1860</v>
      </c>
      <c r="E71" s="9">
        <f t="shared" si="23"/>
        <v>435</v>
      </c>
      <c r="F71" s="9">
        <f t="shared" si="43"/>
        <v>2814</v>
      </c>
      <c r="G71" s="9">
        <v>0</v>
      </c>
      <c r="H71" s="9">
        <f t="shared" si="44"/>
        <v>19813</v>
      </c>
      <c r="I71" s="9">
        <f t="shared" si="25"/>
        <v>55</v>
      </c>
      <c r="J71" s="9">
        <f t="shared" si="45"/>
        <v>24977</v>
      </c>
      <c r="K71" s="9">
        <f t="shared" si="46"/>
        <v>54977</v>
      </c>
      <c r="L71" s="15"/>
      <c r="M71" s="15"/>
      <c r="N71" s="15"/>
      <c r="O71" s="15"/>
    </row>
    <row r="72" spans="1:15" ht="12.75" thickTop="1" x14ac:dyDescent="0.2">
      <c r="A72" s="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3:15" x14ac:dyDescent="0.2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3:15" x14ac:dyDescent="0.2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3:15" x14ac:dyDescent="0.2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3:15" x14ac:dyDescent="0.2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3:15" x14ac:dyDescent="0.2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3:15" x14ac:dyDescent="0.2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3:15" x14ac:dyDescent="0.2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3:15" x14ac:dyDescent="0.2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</sheetData>
  <mergeCells count="1">
    <mergeCell ref="A1:K1"/>
  </mergeCells>
  <pageMargins left="0.7" right="0.7" top="0.75" bottom="0.75" header="0.3" footer="0.3"/>
  <pageSetup orientation="landscape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6D47-9594-40D5-96F9-A3090FC4D05D}">
  <dimension ref="A1:O68"/>
  <sheetViews>
    <sheetView zoomScaleNormal="100" workbookViewId="0">
      <pane ySplit="14" topLeftCell="A15" activePane="bottomLeft" state="frozen"/>
      <selection pane="bottomLeft" activeCell="C67" sqref="C67"/>
    </sheetView>
  </sheetViews>
  <sheetFormatPr defaultRowHeight="12" x14ac:dyDescent="0.2"/>
  <cols>
    <col min="1" max="1" width="16" style="2" customWidth="1"/>
    <col min="2" max="11" width="8.7109375" style="2" customWidth="1"/>
    <col min="12" max="16384" width="9.140625" style="2"/>
  </cols>
  <sheetData>
    <row r="1" spans="1:15" ht="21.75" thickBot="1" x14ac:dyDescent="0.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5" x14ac:dyDescent="0.2">
      <c r="A2" s="56" t="s">
        <v>39</v>
      </c>
      <c r="B2" s="55" t="s">
        <v>40</v>
      </c>
      <c r="C2" s="55"/>
      <c r="D2" s="3">
        <v>160200</v>
      </c>
      <c r="E2" s="2" t="s">
        <v>19</v>
      </c>
    </row>
    <row r="3" spans="1:15" x14ac:dyDescent="0.2">
      <c r="A3" s="1" t="s">
        <v>7</v>
      </c>
      <c r="B3" s="41">
        <v>6.2E-2</v>
      </c>
      <c r="C3" s="41"/>
      <c r="D3" s="3">
        <v>9932.4</v>
      </c>
      <c r="E3" s="2" t="s">
        <v>2</v>
      </c>
    </row>
    <row r="4" spans="1:15" x14ac:dyDescent="0.2">
      <c r="A4" s="1" t="s">
        <v>1</v>
      </c>
      <c r="B4" s="37">
        <v>1.4500000000000001E-2</v>
      </c>
      <c r="C4" s="37"/>
      <c r="D4" s="2">
        <v>1</v>
      </c>
      <c r="E4" s="2" t="s">
        <v>20</v>
      </c>
    </row>
    <row r="5" spans="1:15" x14ac:dyDescent="0.2">
      <c r="A5" s="4" t="s">
        <v>12</v>
      </c>
      <c r="B5" s="36">
        <v>0.31569999999999998</v>
      </c>
      <c r="C5" s="36"/>
    </row>
    <row r="6" spans="1:15" x14ac:dyDescent="0.2">
      <c r="A6" s="5" t="s">
        <v>13</v>
      </c>
      <c r="B6" s="40">
        <v>9.3799999999999994E-2</v>
      </c>
      <c r="C6" s="40"/>
    </row>
    <row r="7" spans="1:15" x14ac:dyDescent="0.2">
      <c r="A7" s="1" t="s">
        <v>10</v>
      </c>
      <c r="B7" s="37">
        <v>4.0000000000000002E-4</v>
      </c>
      <c r="C7" s="37"/>
    </row>
    <row r="8" spans="1:15" x14ac:dyDescent="0.2">
      <c r="A8" s="1" t="s">
        <v>14</v>
      </c>
      <c r="B8" s="42">
        <v>0</v>
      </c>
      <c r="C8" s="42"/>
    </row>
    <row r="9" spans="1:15" x14ac:dyDescent="0.2">
      <c r="A9" s="1" t="s">
        <v>15</v>
      </c>
      <c r="B9" s="38">
        <v>9661.44</v>
      </c>
      <c r="C9" s="38"/>
    </row>
    <row r="10" spans="1:15" x14ac:dyDescent="0.2">
      <c r="A10" s="1" t="s">
        <v>16</v>
      </c>
      <c r="B10" s="38">
        <v>21612.959999999999</v>
      </c>
      <c r="C10" s="38"/>
    </row>
    <row r="11" spans="1:15" x14ac:dyDescent="0.2">
      <c r="A11" s="1" t="s">
        <v>17</v>
      </c>
      <c r="B11" s="38">
        <v>10806.48</v>
      </c>
      <c r="C11" s="38"/>
    </row>
    <row r="12" spans="1:15" x14ac:dyDescent="0.2">
      <c r="A12" s="1" t="s">
        <v>18</v>
      </c>
      <c r="B12" s="38">
        <v>15637.2</v>
      </c>
      <c r="C12" s="38"/>
    </row>
    <row r="13" spans="1:15" x14ac:dyDescent="0.2">
      <c r="A13" s="1" t="s">
        <v>3</v>
      </c>
      <c r="B13" s="43">
        <v>55</v>
      </c>
      <c r="C13" s="43"/>
    </row>
    <row r="14" spans="1:15" s="6" customFormat="1" ht="24.75" thickBot="1" x14ac:dyDescent="0.3">
      <c r="A14" s="21" t="s">
        <v>4</v>
      </c>
      <c r="B14" s="21" t="s">
        <v>5</v>
      </c>
      <c r="C14" s="21" t="s">
        <v>6</v>
      </c>
      <c r="D14" s="22" t="s">
        <v>7</v>
      </c>
      <c r="E14" s="21" t="s">
        <v>1</v>
      </c>
      <c r="F14" s="21" t="s">
        <v>21</v>
      </c>
      <c r="G14" s="21" t="s">
        <v>10</v>
      </c>
      <c r="H14" s="21" t="s">
        <v>8</v>
      </c>
      <c r="I14" s="21" t="s">
        <v>3</v>
      </c>
      <c r="J14" s="22" t="s">
        <v>9</v>
      </c>
      <c r="K14" s="22" t="s">
        <v>22</v>
      </c>
    </row>
    <row r="16" spans="1:15" ht="12.75" thickBot="1" x14ac:dyDescent="0.25">
      <c r="A16" s="7" t="s">
        <v>23</v>
      </c>
      <c r="B16" s="23">
        <v>1</v>
      </c>
      <c r="C16" s="9">
        <v>160200</v>
      </c>
      <c r="D16" s="9">
        <f>ROUND(IF(C16&gt;=$D$2,($D$3*$D$4),(C16*$B$3)),0)</f>
        <v>9932</v>
      </c>
      <c r="E16" s="9">
        <f>ROUND(C16*$B$4,0)</f>
        <v>2323</v>
      </c>
      <c r="F16" s="9">
        <f>ROUND(C16*$B$5,0)</f>
        <v>50575</v>
      </c>
      <c r="G16" s="9">
        <f>ROUND(C16*$B$7,0)</f>
        <v>64</v>
      </c>
      <c r="H16" s="9">
        <f>ROUND($B$12*B16,0)</f>
        <v>15637</v>
      </c>
      <c r="I16" s="9">
        <f>ROUND($B$13*B16,0)</f>
        <v>55</v>
      </c>
      <c r="J16" s="9">
        <f>SUM(D16:I16)</f>
        <v>78586</v>
      </c>
      <c r="K16" s="9">
        <f>C16+J16</f>
        <v>238786</v>
      </c>
      <c r="L16" s="3"/>
      <c r="M16" s="3"/>
      <c r="N16" s="3"/>
      <c r="O16" s="3"/>
    </row>
    <row r="17" spans="1:15" ht="12.75" thickTop="1" x14ac:dyDescent="0.2">
      <c r="A17" s="1"/>
      <c r="B17" s="2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2.75" thickBot="1" x14ac:dyDescent="0.25">
      <c r="A18" s="11" t="s">
        <v>33</v>
      </c>
      <c r="B18" s="23">
        <v>1</v>
      </c>
      <c r="C18" s="9">
        <v>160200</v>
      </c>
      <c r="D18" s="9">
        <f>ROUND(IF(C18&gt;=$D$2,($D$3*$D$4),(C18*$B$3)),0)</f>
        <v>9932</v>
      </c>
      <c r="E18" s="9">
        <f>ROUND(C18*$B$4,0)</f>
        <v>2323</v>
      </c>
      <c r="F18" s="9">
        <f>ROUND(C18*$B$6,0)</f>
        <v>15027</v>
      </c>
      <c r="G18" s="9">
        <f>ROUND(C18*$B$7,0)</f>
        <v>64</v>
      </c>
      <c r="H18" s="9">
        <f>ROUND($B$12*B18,0)</f>
        <v>15637</v>
      </c>
      <c r="I18" s="9">
        <f>ROUND($B$13*B18,0)</f>
        <v>55</v>
      </c>
      <c r="J18" s="9">
        <f>SUM(D18:I18)</f>
        <v>43038</v>
      </c>
      <c r="K18" s="9">
        <f>C18+J18</f>
        <v>203238</v>
      </c>
      <c r="L18" s="3"/>
      <c r="M18" s="3"/>
      <c r="N18" s="3"/>
      <c r="O18" s="3"/>
    </row>
    <row r="19" spans="1:15" ht="12.75" thickTop="1" x14ac:dyDescent="0.2">
      <c r="A19" s="1"/>
      <c r="B19" s="2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1"/>
      <c r="B20" s="2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4" t="s">
        <v>23</v>
      </c>
      <c r="B21" s="25">
        <f>+C21/C23</f>
        <v>0.37578027465667913</v>
      </c>
      <c r="C21" s="3">
        <v>60200</v>
      </c>
      <c r="D21" s="3">
        <f>ROUND(IF(C21&gt;=$D$2,($D$3*$D$4),(C21*$B$3)),0)</f>
        <v>3732</v>
      </c>
      <c r="E21" s="3">
        <f>ROUND(C21*$B$4,0)</f>
        <v>873</v>
      </c>
      <c r="F21" s="3">
        <f>ROUND(C21*$B$5,0)</f>
        <v>19005</v>
      </c>
      <c r="G21" s="3">
        <f>ROUND(C21*$B$7,0)</f>
        <v>24</v>
      </c>
      <c r="H21" s="3">
        <f>ROUND($B$12*B21,0)</f>
        <v>5876</v>
      </c>
      <c r="I21" s="3">
        <f>ROUND($B$13*B21,0)</f>
        <v>21</v>
      </c>
      <c r="J21" s="3">
        <f>SUM(D21:I21)</f>
        <v>29531</v>
      </c>
      <c r="K21" s="3">
        <f>C21+J21</f>
        <v>89731</v>
      </c>
      <c r="L21" s="3"/>
      <c r="M21" s="3"/>
      <c r="N21" s="3"/>
      <c r="O21" s="3"/>
    </row>
    <row r="22" spans="1:15" x14ac:dyDescent="0.2">
      <c r="A22" s="1"/>
      <c r="B22" s="25">
        <f>+C22/C23</f>
        <v>0.62421972534332082</v>
      </c>
      <c r="C22" s="3">
        <v>100000</v>
      </c>
      <c r="D22" s="3">
        <f>ROUND(IF(C22&gt;=$D$2,($D$3*$D$4),(C22*$B$3)),0)</f>
        <v>6200</v>
      </c>
      <c r="E22" s="3">
        <f t="shared" ref="E22:E23" si="0">ROUND(C22*$B$4,0)</f>
        <v>1450</v>
      </c>
      <c r="F22" s="3">
        <f t="shared" ref="F22:F23" si="1">ROUND(C22*$B$5,0)</f>
        <v>31570</v>
      </c>
      <c r="G22" s="3">
        <f t="shared" ref="G22:G23" si="2">ROUND(C22*$B$7,0)</f>
        <v>40</v>
      </c>
      <c r="H22" s="3">
        <f t="shared" ref="H22:H23" si="3">ROUND($B$12*B22,0)</f>
        <v>9761</v>
      </c>
      <c r="I22" s="3">
        <f t="shared" ref="I22:I23" si="4">ROUND($B$13*B22,0)</f>
        <v>34</v>
      </c>
      <c r="J22" s="3">
        <f t="shared" ref="J22:J23" si="5">SUM(D22:I22)</f>
        <v>49055</v>
      </c>
      <c r="K22" s="3">
        <f t="shared" ref="K22:K23" si="6">C22+J22</f>
        <v>149055</v>
      </c>
      <c r="L22" s="3"/>
      <c r="M22" s="3"/>
      <c r="N22" s="3"/>
      <c r="O22" s="3"/>
    </row>
    <row r="23" spans="1:15" s="16" customFormat="1" ht="12.75" thickBot="1" x14ac:dyDescent="0.25">
      <c r="A23" s="1"/>
      <c r="B23" s="23">
        <f t="shared" ref="B23" si="7">SUM(B21:B22)</f>
        <v>1</v>
      </c>
      <c r="C23" s="9">
        <f>SUM(C21:C22)</f>
        <v>160200</v>
      </c>
      <c r="D23" s="9">
        <f>ROUND(IF(C23&gt;=$D$2,($D$3*$D$4),(C23*$B$3)),0)</f>
        <v>9932</v>
      </c>
      <c r="E23" s="9">
        <f t="shared" si="0"/>
        <v>2323</v>
      </c>
      <c r="F23" s="9">
        <f t="shared" si="1"/>
        <v>50575</v>
      </c>
      <c r="G23" s="9">
        <f t="shared" si="2"/>
        <v>64</v>
      </c>
      <c r="H23" s="9">
        <f t="shared" si="3"/>
        <v>15637</v>
      </c>
      <c r="I23" s="9">
        <f t="shared" si="4"/>
        <v>55</v>
      </c>
      <c r="J23" s="9">
        <f t="shared" si="5"/>
        <v>78586</v>
      </c>
      <c r="K23" s="9">
        <f t="shared" si="6"/>
        <v>238786</v>
      </c>
      <c r="L23" s="15"/>
      <c r="M23" s="15"/>
      <c r="N23" s="15"/>
      <c r="O23" s="15"/>
    </row>
    <row r="24" spans="1:15" ht="12.75" thickTop="1" x14ac:dyDescent="0.2">
      <c r="A24" s="1"/>
      <c r="B24" s="2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1"/>
      <c r="B25" s="2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4" t="s">
        <v>24</v>
      </c>
      <c r="B26" s="25">
        <f>+C26/C28</f>
        <v>0.53183520599250933</v>
      </c>
      <c r="C26" s="3">
        <v>85200</v>
      </c>
      <c r="D26" s="3">
        <f>ROUND(IF(C26&gt;=$D$2,($D$3*$D$4),(C26*$B$3)),0)</f>
        <v>5282</v>
      </c>
      <c r="E26" s="3">
        <f t="shared" ref="E26:E63" si="8">ROUND(C26*$B$4,0)</f>
        <v>1235</v>
      </c>
      <c r="F26" s="3">
        <f t="shared" ref="F26:F43" si="9">ROUND(C26*$B$5,0)</f>
        <v>26898</v>
      </c>
      <c r="G26" s="3">
        <f t="shared" ref="G26:G63" si="10">ROUND(C26*$B$7,0)</f>
        <v>34</v>
      </c>
      <c r="H26" s="3">
        <f t="shared" ref="H26:H48" si="11">ROUND($B$8*B26,0)</f>
        <v>0</v>
      </c>
      <c r="I26" s="3">
        <f t="shared" ref="I26:I63" si="12">ROUND($B$13*B26,0)</f>
        <v>29</v>
      </c>
      <c r="J26" s="3">
        <f>SUM(D26:I26)</f>
        <v>33478</v>
      </c>
      <c r="K26" s="3">
        <f>C26+J26</f>
        <v>118678</v>
      </c>
      <c r="L26" s="3"/>
      <c r="M26" s="3"/>
      <c r="N26" s="3"/>
      <c r="O26" s="3"/>
    </row>
    <row r="27" spans="1:15" x14ac:dyDescent="0.2">
      <c r="A27" s="1"/>
      <c r="B27" s="25">
        <f>+C27/C28</f>
        <v>0.46816479400749061</v>
      </c>
      <c r="C27" s="3">
        <v>75000</v>
      </c>
      <c r="D27" s="3">
        <f>ROUND(IF(C27&gt;=$D$2,($D$3*$D$4),(C27*$B$3)),0)</f>
        <v>4650</v>
      </c>
      <c r="E27" s="3">
        <f t="shared" si="8"/>
        <v>1088</v>
      </c>
      <c r="F27" s="3">
        <f t="shared" si="9"/>
        <v>23678</v>
      </c>
      <c r="G27" s="3">
        <f t="shared" si="10"/>
        <v>30</v>
      </c>
      <c r="H27" s="3">
        <f t="shared" si="11"/>
        <v>0</v>
      </c>
      <c r="I27" s="3">
        <f t="shared" si="12"/>
        <v>26</v>
      </c>
      <c r="J27" s="3">
        <f t="shared" ref="J27:J28" si="13">SUM(D27:I27)</f>
        <v>29472</v>
      </c>
      <c r="K27" s="3">
        <f t="shared" ref="K27:K28" si="14">C27+J27</f>
        <v>104472</v>
      </c>
      <c r="L27" s="3"/>
      <c r="M27" s="3"/>
      <c r="N27" s="3"/>
      <c r="O27" s="3"/>
    </row>
    <row r="28" spans="1:15" ht="12.75" thickBot="1" x14ac:dyDescent="0.25">
      <c r="A28" s="1"/>
      <c r="B28" s="23">
        <f t="shared" ref="B28:C28" si="15">SUM(B26:B27)</f>
        <v>1</v>
      </c>
      <c r="C28" s="9">
        <f t="shared" si="15"/>
        <v>160200</v>
      </c>
      <c r="D28" s="9">
        <f>ROUND(IF(C28&gt;=$D$2,($D$3*$D$4),(C28*$B$3)),0)</f>
        <v>9932</v>
      </c>
      <c r="E28" s="9">
        <f t="shared" si="8"/>
        <v>2323</v>
      </c>
      <c r="F28" s="9">
        <f t="shared" si="9"/>
        <v>50575</v>
      </c>
      <c r="G28" s="9">
        <f t="shared" si="10"/>
        <v>64</v>
      </c>
      <c r="H28" s="9">
        <f t="shared" si="11"/>
        <v>0</v>
      </c>
      <c r="I28" s="9">
        <f t="shared" si="12"/>
        <v>55</v>
      </c>
      <c r="J28" s="9">
        <f t="shared" si="13"/>
        <v>62949</v>
      </c>
      <c r="K28" s="9">
        <f t="shared" si="14"/>
        <v>223149</v>
      </c>
      <c r="L28" s="3"/>
      <c r="M28" s="3"/>
      <c r="N28" s="3"/>
      <c r="O28" s="3"/>
    </row>
    <row r="29" spans="1:15" ht="12.75" thickTop="1" x14ac:dyDescent="0.2">
      <c r="A29" s="1"/>
      <c r="B29" s="2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">
      <c r="A30" s="1"/>
      <c r="B30" s="2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4" t="s">
        <v>25</v>
      </c>
      <c r="B31" s="25">
        <f>+C31/C33</f>
        <v>0.5617977528089888</v>
      </c>
      <c r="C31" s="3">
        <v>90000</v>
      </c>
      <c r="D31" s="3">
        <f>ROUND(IF(C31&gt;=$D$2,($D$3*$D$4),(C31*$B$3)),0)</f>
        <v>5580</v>
      </c>
      <c r="E31" s="3">
        <f t="shared" si="8"/>
        <v>1305</v>
      </c>
      <c r="F31" s="3">
        <f t="shared" si="9"/>
        <v>28413</v>
      </c>
      <c r="G31" s="3">
        <f t="shared" si="10"/>
        <v>36</v>
      </c>
      <c r="H31" s="3">
        <f>ROUND($B$9*B31,0)</f>
        <v>5428</v>
      </c>
      <c r="I31" s="3">
        <f t="shared" si="12"/>
        <v>31</v>
      </c>
      <c r="J31" s="3">
        <f>SUM(D31:I31)</f>
        <v>40793</v>
      </c>
      <c r="K31" s="3">
        <f>C31+J31</f>
        <v>130793</v>
      </c>
      <c r="L31" s="3"/>
      <c r="M31" s="3"/>
      <c r="N31" s="3"/>
      <c r="O31" s="3"/>
    </row>
    <row r="32" spans="1:15" x14ac:dyDescent="0.2">
      <c r="A32" s="1"/>
      <c r="B32" s="25">
        <f>+C32/C33</f>
        <v>0.43820224719101125</v>
      </c>
      <c r="C32" s="3">
        <v>70200</v>
      </c>
      <c r="D32" s="3">
        <f>ROUND(IF(C32&gt;=$D$2,($D$3*$D$4),(C32*$B$3)),0)</f>
        <v>4352</v>
      </c>
      <c r="E32" s="3">
        <f t="shared" si="8"/>
        <v>1018</v>
      </c>
      <c r="F32" s="3">
        <f t="shared" si="9"/>
        <v>22162</v>
      </c>
      <c r="G32" s="3">
        <f t="shared" si="10"/>
        <v>28</v>
      </c>
      <c r="H32" s="3">
        <f t="shared" ref="H32:H33" si="16">ROUND($B$9*B32,0)</f>
        <v>4234</v>
      </c>
      <c r="I32" s="3">
        <f t="shared" si="12"/>
        <v>24</v>
      </c>
      <c r="J32" s="3">
        <f t="shared" ref="J32:J33" si="17">SUM(D32:I32)</f>
        <v>31818</v>
      </c>
      <c r="K32" s="3">
        <f t="shared" ref="K32:K33" si="18">C32+J32</f>
        <v>102018</v>
      </c>
      <c r="L32" s="3"/>
      <c r="M32" s="3"/>
      <c r="N32" s="3"/>
      <c r="O32" s="3"/>
    </row>
    <row r="33" spans="1:15" ht="12.75" thickBot="1" x14ac:dyDescent="0.25">
      <c r="A33" s="1"/>
      <c r="B33" s="23">
        <f>SUM(B31:B32)</f>
        <v>1</v>
      </c>
      <c r="C33" s="9">
        <f>SUM(C31:C32)</f>
        <v>160200</v>
      </c>
      <c r="D33" s="9">
        <f>ROUND(IF(C33&gt;=$D$2,($D$3*$D$4),(C33*$B$3)),0)</f>
        <v>9932</v>
      </c>
      <c r="E33" s="9">
        <f t="shared" si="8"/>
        <v>2323</v>
      </c>
      <c r="F33" s="9">
        <f t="shared" si="9"/>
        <v>50575</v>
      </c>
      <c r="G33" s="9">
        <f t="shared" si="10"/>
        <v>64</v>
      </c>
      <c r="H33" s="9">
        <f t="shared" si="16"/>
        <v>9661</v>
      </c>
      <c r="I33" s="9">
        <f t="shared" si="12"/>
        <v>55</v>
      </c>
      <c r="J33" s="9">
        <f t="shared" si="17"/>
        <v>72610</v>
      </c>
      <c r="K33" s="9">
        <f t="shared" si="18"/>
        <v>232810</v>
      </c>
      <c r="L33" s="3"/>
      <c r="M33" s="3"/>
      <c r="N33" s="3"/>
      <c r="O33" s="3"/>
    </row>
    <row r="34" spans="1:15" ht="12.75" thickTop="1" x14ac:dyDescent="0.2">
      <c r="A34" s="1"/>
      <c r="B34" s="2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">
      <c r="A35" s="1"/>
      <c r="B35" s="2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4" t="s">
        <v>32</v>
      </c>
      <c r="B36" s="25">
        <f>+C36/C38</f>
        <v>0.68664169787765295</v>
      </c>
      <c r="C36" s="3">
        <v>110000</v>
      </c>
      <c r="D36" s="3">
        <f>ROUND(IF(C36&gt;=$D$2,($D$3*$D$4),(C36*$B$3)),0)</f>
        <v>6820</v>
      </c>
      <c r="E36" s="3">
        <f t="shared" ref="E36:E38" si="19">ROUND(C36*$B$4,0)</f>
        <v>1595</v>
      </c>
      <c r="F36" s="3">
        <f t="shared" ref="F36:F38" si="20">ROUND(C36*$B$5,0)</f>
        <v>34727</v>
      </c>
      <c r="G36" s="3">
        <f t="shared" ref="G36:G38" si="21">ROUND(C36*$B$7,0)</f>
        <v>44</v>
      </c>
      <c r="H36" s="3">
        <f>ROUND($B$11*B36,0)</f>
        <v>7420</v>
      </c>
      <c r="I36" s="3">
        <f t="shared" ref="I36:I38" si="22">ROUND($B$13*B36,0)</f>
        <v>38</v>
      </c>
      <c r="J36" s="3">
        <f>SUM(D36:I36)</f>
        <v>50644</v>
      </c>
      <c r="K36" s="3">
        <f>C36+J36</f>
        <v>160644</v>
      </c>
      <c r="L36" s="3"/>
      <c r="M36" s="3"/>
      <c r="N36" s="3"/>
      <c r="O36" s="3"/>
    </row>
    <row r="37" spans="1:15" x14ac:dyDescent="0.2">
      <c r="A37" s="1"/>
      <c r="B37" s="25">
        <f>+C37/C38</f>
        <v>0.31335830212234705</v>
      </c>
      <c r="C37" s="3">
        <v>50200</v>
      </c>
      <c r="D37" s="3">
        <f>ROUND(IF(C37&gt;=$D$2,($D$3*$D$4),(C37*$B$3)),0)</f>
        <v>3112</v>
      </c>
      <c r="E37" s="3">
        <f t="shared" si="19"/>
        <v>728</v>
      </c>
      <c r="F37" s="3">
        <f t="shared" si="20"/>
        <v>15848</v>
      </c>
      <c r="G37" s="3">
        <f t="shared" si="21"/>
        <v>20</v>
      </c>
      <c r="H37" s="3">
        <f>ROUND($B$11*B37,0)</f>
        <v>3386</v>
      </c>
      <c r="I37" s="3">
        <f t="shared" si="22"/>
        <v>17</v>
      </c>
      <c r="J37" s="3">
        <f t="shared" ref="J37:J38" si="23">SUM(D37:I37)</f>
        <v>23111</v>
      </c>
      <c r="K37" s="3">
        <f t="shared" ref="K37:K38" si="24">C37+J37</f>
        <v>73311</v>
      </c>
      <c r="L37" s="3"/>
      <c r="M37" s="3"/>
      <c r="N37" s="3"/>
      <c r="O37" s="3"/>
    </row>
    <row r="38" spans="1:15" s="16" customFormat="1" ht="12.75" thickBot="1" x14ac:dyDescent="0.25">
      <c r="A38" s="1"/>
      <c r="B38" s="23">
        <f>SUM(B36:B37)</f>
        <v>1</v>
      </c>
      <c r="C38" s="9">
        <f>SUM(C36:C37)</f>
        <v>160200</v>
      </c>
      <c r="D38" s="9">
        <f>ROUND(IF(C38&gt;=$D$2,($D$3*$D$4),(C38*$B$3)),0)</f>
        <v>9932</v>
      </c>
      <c r="E38" s="9">
        <f t="shared" si="19"/>
        <v>2323</v>
      </c>
      <c r="F38" s="9">
        <f t="shared" si="20"/>
        <v>50575</v>
      </c>
      <c r="G38" s="9">
        <f t="shared" si="21"/>
        <v>64</v>
      </c>
      <c r="H38" s="9">
        <f>ROUND($B$11*B38,0)</f>
        <v>10806</v>
      </c>
      <c r="I38" s="9">
        <f t="shared" si="22"/>
        <v>55</v>
      </c>
      <c r="J38" s="9">
        <f t="shared" si="23"/>
        <v>73755</v>
      </c>
      <c r="K38" s="9">
        <f t="shared" si="24"/>
        <v>233955</v>
      </c>
      <c r="L38" s="15"/>
      <c r="M38" s="15"/>
      <c r="N38" s="15"/>
      <c r="O38" s="15"/>
    </row>
    <row r="39" spans="1:15" s="16" customFormat="1" ht="12.75" thickTop="1" x14ac:dyDescent="0.2">
      <c r="A39" s="1"/>
      <c r="B39" s="26"/>
      <c r="C39" s="20"/>
      <c r="D39" s="20"/>
      <c r="E39" s="20"/>
      <c r="F39" s="20"/>
      <c r="G39" s="20"/>
      <c r="H39" s="20"/>
      <c r="I39" s="20"/>
      <c r="J39" s="20"/>
      <c r="K39" s="20"/>
      <c r="L39" s="15"/>
      <c r="M39" s="15"/>
      <c r="N39" s="15"/>
      <c r="O39" s="15"/>
    </row>
    <row r="40" spans="1:15" s="16" customFormat="1" x14ac:dyDescent="0.2">
      <c r="A40" s="1"/>
      <c r="B40" s="26"/>
      <c r="C40" s="20"/>
      <c r="D40" s="20"/>
      <c r="E40" s="20"/>
      <c r="F40" s="20"/>
      <c r="G40" s="20"/>
      <c r="H40" s="20"/>
      <c r="I40" s="20"/>
      <c r="J40" s="20"/>
      <c r="K40" s="20"/>
      <c r="L40" s="15"/>
      <c r="M40" s="15"/>
      <c r="N40" s="15"/>
      <c r="O40" s="15"/>
    </row>
    <row r="41" spans="1:15" x14ac:dyDescent="0.2">
      <c r="A41" s="4" t="s">
        <v>27</v>
      </c>
      <c r="B41" s="25">
        <f>+C41/C43</f>
        <v>0.68664169787765295</v>
      </c>
      <c r="C41" s="3">
        <v>110000</v>
      </c>
      <c r="D41" s="3">
        <f>ROUND(IF(C41&gt;=$D$2,($D$3*$D$4),(C41*$B$3)),0)</f>
        <v>6820</v>
      </c>
      <c r="E41" s="3">
        <f t="shared" si="8"/>
        <v>1595</v>
      </c>
      <c r="F41" s="3">
        <f t="shared" si="9"/>
        <v>34727</v>
      </c>
      <c r="G41" s="3">
        <f t="shared" si="10"/>
        <v>44</v>
      </c>
      <c r="H41" s="3">
        <f>ROUND($B$10*B41,0)</f>
        <v>14840</v>
      </c>
      <c r="I41" s="3">
        <f t="shared" si="12"/>
        <v>38</v>
      </c>
      <c r="J41" s="3">
        <f>SUM(D41:I41)</f>
        <v>58064</v>
      </c>
      <c r="K41" s="3">
        <f>C41+J41</f>
        <v>168064</v>
      </c>
      <c r="L41" s="3"/>
      <c r="M41" s="3"/>
      <c r="N41" s="3"/>
      <c r="O41" s="3"/>
    </row>
    <row r="42" spans="1:15" x14ac:dyDescent="0.2">
      <c r="A42" s="1"/>
      <c r="B42" s="25">
        <f>+C42/C43</f>
        <v>0.31335830212234705</v>
      </c>
      <c r="C42" s="3">
        <v>50200</v>
      </c>
      <c r="D42" s="3">
        <f>ROUND(IF(C42&gt;=$D$2,($D$3*$D$4),(C42*$B$3)),0)</f>
        <v>3112</v>
      </c>
      <c r="E42" s="3">
        <f t="shared" si="8"/>
        <v>728</v>
      </c>
      <c r="F42" s="3">
        <f t="shared" si="9"/>
        <v>15848</v>
      </c>
      <c r="G42" s="3">
        <f t="shared" si="10"/>
        <v>20</v>
      </c>
      <c r="H42" s="3">
        <f t="shared" ref="H42:H43" si="25">ROUND($B$10*B42,0)</f>
        <v>6773</v>
      </c>
      <c r="I42" s="3">
        <f t="shared" si="12"/>
        <v>17</v>
      </c>
      <c r="J42" s="3">
        <f t="shared" ref="J42:J43" si="26">SUM(D42:I42)</f>
        <v>26498</v>
      </c>
      <c r="K42" s="3">
        <f t="shared" ref="K42:K43" si="27">C42+J42</f>
        <v>76698</v>
      </c>
      <c r="L42" s="3"/>
      <c r="M42" s="3"/>
      <c r="N42" s="3"/>
      <c r="O42" s="3"/>
    </row>
    <row r="43" spans="1:15" s="16" customFormat="1" ht="12.75" thickBot="1" x14ac:dyDescent="0.25">
      <c r="A43" s="1"/>
      <c r="B43" s="23">
        <f>SUM(B41:B42)</f>
        <v>1</v>
      </c>
      <c r="C43" s="9">
        <f>SUM(C41:C42)</f>
        <v>160200</v>
      </c>
      <c r="D43" s="9">
        <f>ROUND(IF(C43&gt;=$D$2,($D$3*$D$4),(C43*$B$3)),0)</f>
        <v>9932</v>
      </c>
      <c r="E43" s="9">
        <f t="shared" si="8"/>
        <v>2323</v>
      </c>
      <c r="F43" s="9">
        <f t="shared" si="9"/>
        <v>50575</v>
      </c>
      <c r="G43" s="9">
        <f t="shared" si="10"/>
        <v>64</v>
      </c>
      <c r="H43" s="9">
        <f t="shared" si="25"/>
        <v>21613</v>
      </c>
      <c r="I43" s="9">
        <f t="shared" si="12"/>
        <v>55</v>
      </c>
      <c r="J43" s="9">
        <f t="shared" si="26"/>
        <v>84562</v>
      </c>
      <c r="K43" s="9">
        <f t="shared" si="27"/>
        <v>244762</v>
      </c>
      <c r="L43" s="15"/>
      <c r="M43" s="15"/>
      <c r="N43" s="15"/>
      <c r="O43" s="15"/>
    </row>
    <row r="44" spans="1:15" ht="12.75" thickTop="1" x14ac:dyDescent="0.2">
      <c r="A44" s="1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">
      <c r="A45" s="1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5" t="s">
        <v>28</v>
      </c>
      <c r="B46" s="25">
        <f>+C46/C48</f>
        <v>0.18851435705368288</v>
      </c>
      <c r="C46" s="3">
        <v>30200</v>
      </c>
      <c r="D46" s="3">
        <f>ROUND(IF(C46&gt;=$D$2,($D$3*$D$4),(C46*$B$3)),0)</f>
        <v>1872</v>
      </c>
      <c r="E46" s="3">
        <f t="shared" si="8"/>
        <v>438</v>
      </c>
      <c r="F46" s="3">
        <f>ROUND(C46*$B$6,0)</f>
        <v>2833</v>
      </c>
      <c r="G46" s="3">
        <f t="shared" si="10"/>
        <v>12</v>
      </c>
      <c r="H46" s="3">
        <f t="shared" si="11"/>
        <v>0</v>
      </c>
      <c r="I46" s="3">
        <f t="shared" si="12"/>
        <v>10</v>
      </c>
      <c r="J46" s="3">
        <f>SUM(D46:I46)</f>
        <v>5165</v>
      </c>
      <c r="K46" s="3">
        <f>C46+J46</f>
        <v>35365</v>
      </c>
      <c r="L46" s="3"/>
      <c r="M46" s="3"/>
      <c r="N46" s="3"/>
      <c r="O46" s="3"/>
    </row>
    <row r="47" spans="1:15" x14ac:dyDescent="0.2">
      <c r="A47" s="1"/>
      <c r="B47" s="25">
        <f>+C47/C48</f>
        <v>0.81148564294631709</v>
      </c>
      <c r="C47" s="3">
        <v>130000</v>
      </c>
      <c r="D47" s="3">
        <f>ROUND(IF(C47&gt;=$D$2,($D$3*$D$4),(C47*$B$3)),0)</f>
        <v>8060</v>
      </c>
      <c r="E47" s="3">
        <f t="shared" si="8"/>
        <v>1885</v>
      </c>
      <c r="F47" s="3">
        <f t="shared" ref="F47:F48" si="28">ROUND(C47*$B$6,0)</f>
        <v>12194</v>
      </c>
      <c r="G47" s="3">
        <f t="shared" si="10"/>
        <v>52</v>
      </c>
      <c r="H47" s="3">
        <f t="shared" si="11"/>
        <v>0</v>
      </c>
      <c r="I47" s="3">
        <f t="shared" si="12"/>
        <v>45</v>
      </c>
      <c r="J47" s="3">
        <f t="shared" ref="J47:J48" si="29">SUM(D47:I47)</f>
        <v>22236</v>
      </c>
      <c r="K47" s="3">
        <f t="shared" ref="K47:K48" si="30">C47+J47</f>
        <v>152236</v>
      </c>
      <c r="L47" s="3"/>
      <c r="M47" s="3"/>
      <c r="N47" s="3"/>
      <c r="O47" s="3"/>
    </row>
    <row r="48" spans="1:15" s="16" customFormat="1" ht="12.75" thickBot="1" x14ac:dyDescent="0.25">
      <c r="A48" s="1"/>
      <c r="B48" s="23">
        <f t="shared" ref="B48:C48" si="31">SUM(B46:B47)</f>
        <v>1</v>
      </c>
      <c r="C48" s="9">
        <f t="shared" si="31"/>
        <v>160200</v>
      </c>
      <c r="D48" s="9">
        <f>ROUND(IF(C48&gt;=$D$2,($D$3*$D$4),(C48*$B$3)),0)</f>
        <v>9932</v>
      </c>
      <c r="E48" s="9">
        <f t="shared" si="8"/>
        <v>2323</v>
      </c>
      <c r="F48" s="9">
        <f t="shared" si="28"/>
        <v>15027</v>
      </c>
      <c r="G48" s="9">
        <f t="shared" si="10"/>
        <v>64</v>
      </c>
      <c r="H48" s="9">
        <f t="shared" si="11"/>
        <v>0</v>
      </c>
      <c r="I48" s="9">
        <f t="shared" si="12"/>
        <v>55</v>
      </c>
      <c r="J48" s="9">
        <f t="shared" si="29"/>
        <v>27401</v>
      </c>
      <c r="K48" s="9">
        <f t="shared" si="30"/>
        <v>187601</v>
      </c>
      <c r="L48" s="15"/>
      <c r="M48" s="15"/>
      <c r="N48" s="15"/>
      <c r="O48" s="15"/>
    </row>
    <row r="49" spans="1:15" ht="12.75" thickTop="1" x14ac:dyDescent="0.2">
      <c r="A49" s="1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1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5" t="s">
        <v>29</v>
      </c>
      <c r="B51" s="25">
        <f>+C51/C53</f>
        <v>0.34456928838951312</v>
      </c>
      <c r="C51" s="3">
        <v>55200</v>
      </c>
      <c r="D51" s="3">
        <f>ROUND(IF(C51&gt;=$D$2,($D$3*$D$4),(C51*$B$3)),0)</f>
        <v>3422</v>
      </c>
      <c r="E51" s="3">
        <f t="shared" si="8"/>
        <v>800</v>
      </c>
      <c r="F51" s="3">
        <f>ROUND(C51*$B$6,0)</f>
        <v>5178</v>
      </c>
      <c r="G51" s="3">
        <f t="shared" si="10"/>
        <v>22</v>
      </c>
      <c r="H51" s="3">
        <f>ROUND($B$9*B51,0)</f>
        <v>3329</v>
      </c>
      <c r="I51" s="3">
        <f t="shared" si="12"/>
        <v>19</v>
      </c>
      <c r="J51" s="3">
        <f>SUM(D51:I51)</f>
        <v>12770</v>
      </c>
      <c r="K51" s="3">
        <f>C51+J51</f>
        <v>67970</v>
      </c>
      <c r="L51" s="3"/>
      <c r="M51" s="3"/>
      <c r="N51" s="3"/>
      <c r="O51" s="3"/>
    </row>
    <row r="52" spans="1:15" x14ac:dyDescent="0.2">
      <c r="A52" s="1"/>
      <c r="B52" s="25">
        <f>+C52/C53</f>
        <v>0.65543071161048694</v>
      </c>
      <c r="C52" s="3">
        <v>105000</v>
      </c>
      <c r="D52" s="3">
        <f>ROUND(IF(C52&gt;=$D$2,($D$3*$D$4),(C52*$B$3)),0)</f>
        <v>6510</v>
      </c>
      <c r="E52" s="3">
        <f t="shared" si="8"/>
        <v>1523</v>
      </c>
      <c r="F52" s="3">
        <f t="shared" ref="F52:F53" si="32">ROUND(C52*$B$6,0)</f>
        <v>9849</v>
      </c>
      <c r="G52" s="3">
        <f t="shared" si="10"/>
        <v>42</v>
      </c>
      <c r="H52" s="3">
        <f t="shared" ref="H52:H53" si="33">ROUND($B$9*B52,0)</f>
        <v>6332</v>
      </c>
      <c r="I52" s="3">
        <f t="shared" si="12"/>
        <v>36</v>
      </c>
      <c r="J52" s="3">
        <f t="shared" ref="J52:J53" si="34">SUM(D52:I52)</f>
        <v>24292</v>
      </c>
      <c r="K52" s="3">
        <f t="shared" ref="K52:K53" si="35">C52+J52</f>
        <v>129292</v>
      </c>
      <c r="L52" s="3"/>
      <c r="M52" s="3"/>
      <c r="N52" s="3"/>
      <c r="O52" s="3"/>
    </row>
    <row r="53" spans="1:15" ht="12.75" thickBot="1" x14ac:dyDescent="0.25">
      <c r="A53" s="1"/>
      <c r="B53" s="23">
        <f>SUM(B51:B52)</f>
        <v>1</v>
      </c>
      <c r="C53" s="9">
        <f>SUM(C51:C52)</f>
        <v>160200</v>
      </c>
      <c r="D53" s="9">
        <f>ROUND(IF(C53&gt;=$D$2,($D$3*$D$4),(C53*$B$3)),0)</f>
        <v>9932</v>
      </c>
      <c r="E53" s="9">
        <f t="shared" si="8"/>
        <v>2323</v>
      </c>
      <c r="F53" s="9">
        <f t="shared" si="32"/>
        <v>15027</v>
      </c>
      <c r="G53" s="9">
        <f t="shared" si="10"/>
        <v>64</v>
      </c>
      <c r="H53" s="9">
        <f t="shared" si="33"/>
        <v>9661</v>
      </c>
      <c r="I53" s="9">
        <f t="shared" si="12"/>
        <v>55</v>
      </c>
      <c r="J53" s="9">
        <f t="shared" si="34"/>
        <v>37062</v>
      </c>
      <c r="K53" s="9">
        <f t="shared" si="35"/>
        <v>197262</v>
      </c>
      <c r="L53" s="3"/>
      <c r="M53" s="3"/>
      <c r="N53" s="3"/>
      <c r="O53" s="3"/>
    </row>
    <row r="54" spans="1:15" ht="12.75" thickTop="1" x14ac:dyDescent="0.2">
      <c r="A54" s="1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1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5" t="s">
        <v>30</v>
      </c>
      <c r="B56" s="25">
        <f>+C56/C58</f>
        <v>0.21972534332084895</v>
      </c>
      <c r="C56" s="3">
        <v>35200</v>
      </c>
      <c r="D56" s="3">
        <f>ROUND(IF(C56&gt;=$D$2,($D$3*$D$4),(C56*$B$3)),0)</f>
        <v>2182</v>
      </c>
      <c r="E56" s="3">
        <f t="shared" ref="E56:E58" si="36">ROUND(C56*$B$4,0)</f>
        <v>510</v>
      </c>
      <c r="F56" s="3">
        <f>ROUND(C56*$B$6,0)</f>
        <v>3302</v>
      </c>
      <c r="G56" s="3">
        <f t="shared" ref="G56:G58" si="37">ROUND(C56*$B$7,0)</f>
        <v>14</v>
      </c>
      <c r="H56" s="3">
        <f>ROUND($B$11*B56,0)</f>
        <v>2374</v>
      </c>
      <c r="I56" s="3">
        <f t="shared" ref="I56:I58" si="38">ROUND($B$13*B56,0)</f>
        <v>12</v>
      </c>
      <c r="J56" s="3">
        <f>SUM(D56:I56)</f>
        <v>8394</v>
      </c>
      <c r="K56" s="3">
        <f>C56+J56</f>
        <v>43594</v>
      </c>
      <c r="L56" s="3"/>
      <c r="M56" s="3"/>
      <c r="N56" s="3"/>
      <c r="O56" s="3"/>
    </row>
    <row r="57" spans="1:15" x14ac:dyDescent="0.2">
      <c r="A57" s="1"/>
      <c r="B57" s="25">
        <f>+C57/C58</f>
        <v>0.78027465667915108</v>
      </c>
      <c r="C57" s="3">
        <v>125000</v>
      </c>
      <c r="D57" s="3">
        <f>ROUND(IF(C57&gt;=$D$2,($D$3*$D$4),(C57*$B$3)),0)</f>
        <v>7750</v>
      </c>
      <c r="E57" s="3">
        <f t="shared" si="36"/>
        <v>1813</v>
      </c>
      <c r="F57" s="3">
        <f t="shared" ref="F57:F58" si="39">ROUND(C57*$B$6,0)</f>
        <v>11725</v>
      </c>
      <c r="G57" s="3">
        <f t="shared" si="37"/>
        <v>50</v>
      </c>
      <c r="H57" s="3">
        <f>ROUND($B$11*B57,0)</f>
        <v>8432</v>
      </c>
      <c r="I57" s="3">
        <f t="shared" si="38"/>
        <v>43</v>
      </c>
      <c r="J57" s="3">
        <f t="shared" ref="J57:J58" si="40">SUM(D57:I57)</f>
        <v>29813</v>
      </c>
      <c r="K57" s="3">
        <f t="shared" ref="K57:K58" si="41">C57+J57</f>
        <v>154813</v>
      </c>
      <c r="L57" s="3"/>
      <c r="M57" s="3"/>
      <c r="N57" s="3"/>
      <c r="O57" s="3"/>
    </row>
    <row r="58" spans="1:15" ht="12.75" thickBot="1" x14ac:dyDescent="0.25">
      <c r="A58" s="1"/>
      <c r="B58" s="23">
        <f>SUM(B56:B57)</f>
        <v>1</v>
      </c>
      <c r="C58" s="9">
        <f>SUM(C56:C57)</f>
        <v>160200</v>
      </c>
      <c r="D58" s="9">
        <f>ROUND(IF(C58&gt;=$D$2,($D$3*$D$4),(C58*$B$3)),0)</f>
        <v>9932</v>
      </c>
      <c r="E58" s="9">
        <f t="shared" si="36"/>
        <v>2323</v>
      </c>
      <c r="F58" s="9">
        <f t="shared" si="39"/>
        <v>15027</v>
      </c>
      <c r="G58" s="9">
        <f t="shared" si="37"/>
        <v>64</v>
      </c>
      <c r="H58" s="9">
        <f>ROUND($B$11*B58,0)</f>
        <v>10806</v>
      </c>
      <c r="I58" s="9">
        <f t="shared" si="38"/>
        <v>55</v>
      </c>
      <c r="J58" s="9">
        <f t="shared" si="40"/>
        <v>38207</v>
      </c>
      <c r="K58" s="9">
        <f t="shared" si="41"/>
        <v>198407</v>
      </c>
      <c r="L58" s="3"/>
      <c r="M58" s="3"/>
      <c r="N58" s="3"/>
      <c r="O58" s="3"/>
    </row>
    <row r="59" spans="1:15" ht="12.75" thickTop="1" x14ac:dyDescent="0.2">
      <c r="A59" s="1"/>
      <c r="B59" s="26"/>
      <c r="C59" s="20"/>
      <c r="D59" s="20"/>
      <c r="E59" s="20"/>
      <c r="F59" s="20"/>
      <c r="G59" s="20"/>
      <c r="H59" s="20"/>
      <c r="I59" s="20"/>
      <c r="J59" s="20"/>
      <c r="K59" s="20"/>
      <c r="L59" s="3"/>
      <c r="M59" s="3"/>
      <c r="N59" s="3"/>
      <c r="O59" s="3"/>
    </row>
    <row r="60" spans="1:15" x14ac:dyDescent="0.2">
      <c r="A60" s="1"/>
      <c r="B60" s="26"/>
      <c r="C60" s="20"/>
      <c r="D60" s="20"/>
      <c r="E60" s="20"/>
      <c r="F60" s="20"/>
      <c r="G60" s="20"/>
      <c r="H60" s="20"/>
      <c r="I60" s="20"/>
      <c r="J60" s="20"/>
      <c r="K60" s="20"/>
      <c r="L60" s="3"/>
      <c r="M60" s="3"/>
      <c r="N60" s="3"/>
      <c r="O60" s="3"/>
    </row>
    <row r="61" spans="1:15" x14ac:dyDescent="0.2">
      <c r="A61" s="5" t="s">
        <v>31</v>
      </c>
      <c r="B61" s="25">
        <f>+C61/C63</f>
        <v>0.21972534332084895</v>
      </c>
      <c r="C61" s="3">
        <v>35200</v>
      </c>
      <c r="D61" s="3">
        <f>ROUND(IF(C61&gt;=$D$2,($D$3*$D$4),(C61*$B$3)),0)</f>
        <v>2182</v>
      </c>
      <c r="E61" s="3">
        <f t="shared" si="8"/>
        <v>510</v>
      </c>
      <c r="F61" s="3">
        <f>ROUND(C61*$B$6,0)</f>
        <v>3302</v>
      </c>
      <c r="G61" s="3">
        <f t="shared" si="10"/>
        <v>14</v>
      </c>
      <c r="H61" s="3">
        <f>ROUND($B$10*B61,0)</f>
        <v>4749</v>
      </c>
      <c r="I61" s="3">
        <f t="shared" si="12"/>
        <v>12</v>
      </c>
      <c r="J61" s="3">
        <f>SUM(D61:I61)</f>
        <v>10769</v>
      </c>
      <c r="K61" s="3">
        <f>C61+J61</f>
        <v>45969</v>
      </c>
      <c r="L61" s="3"/>
      <c r="M61" s="3"/>
      <c r="N61" s="3"/>
      <c r="O61" s="3"/>
    </row>
    <row r="62" spans="1:15" x14ac:dyDescent="0.2">
      <c r="A62" s="1"/>
      <c r="B62" s="25">
        <f>+C62/C63</f>
        <v>0.78027465667915108</v>
      </c>
      <c r="C62" s="3">
        <v>125000</v>
      </c>
      <c r="D62" s="3">
        <f>ROUND(IF(C62&gt;=$D$2,($D$3*$D$4),(C62*$B$3)),0)</f>
        <v>7750</v>
      </c>
      <c r="E62" s="3">
        <f t="shared" si="8"/>
        <v>1813</v>
      </c>
      <c r="F62" s="3">
        <f t="shared" ref="F62:F63" si="42">ROUND(C62*$B$6,0)</f>
        <v>11725</v>
      </c>
      <c r="G62" s="3">
        <f t="shared" si="10"/>
        <v>50</v>
      </c>
      <c r="H62" s="3">
        <f t="shared" ref="H62:H63" si="43">ROUND($B$10*B62,0)</f>
        <v>16864</v>
      </c>
      <c r="I62" s="3">
        <f t="shared" si="12"/>
        <v>43</v>
      </c>
      <c r="J62" s="3">
        <f t="shared" ref="J62:J63" si="44">SUM(D62:I62)</f>
        <v>38245</v>
      </c>
      <c r="K62" s="3">
        <f t="shared" ref="K62:K63" si="45">C62+J62</f>
        <v>163245</v>
      </c>
      <c r="L62" s="3"/>
      <c r="M62" s="3"/>
      <c r="N62" s="3"/>
      <c r="O62" s="3"/>
    </row>
    <row r="63" spans="1:15" ht="12.75" thickBot="1" x14ac:dyDescent="0.25">
      <c r="A63" s="1"/>
      <c r="B63" s="23">
        <f>SUM(B61:B62)</f>
        <v>1</v>
      </c>
      <c r="C63" s="9">
        <f>SUM(C61:C62)</f>
        <v>160200</v>
      </c>
      <c r="D63" s="9">
        <f>ROUND(IF(C63&gt;=$D$2,($D$3*$D$4),(C63*$B$3)),0)</f>
        <v>9932</v>
      </c>
      <c r="E63" s="9">
        <f t="shared" si="8"/>
        <v>2323</v>
      </c>
      <c r="F63" s="9">
        <f t="shared" si="42"/>
        <v>15027</v>
      </c>
      <c r="G63" s="9">
        <f t="shared" si="10"/>
        <v>64</v>
      </c>
      <c r="H63" s="9">
        <f t="shared" si="43"/>
        <v>21613</v>
      </c>
      <c r="I63" s="9">
        <f t="shared" si="12"/>
        <v>55</v>
      </c>
      <c r="J63" s="9">
        <f t="shared" si="44"/>
        <v>49014</v>
      </c>
      <c r="K63" s="9">
        <f t="shared" si="45"/>
        <v>209214</v>
      </c>
      <c r="L63" s="3"/>
      <c r="M63" s="3"/>
      <c r="N63" s="3"/>
      <c r="O63" s="3"/>
    </row>
    <row r="64" spans="1:15" ht="12.75" thickTop="1" x14ac:dyDescent="0.2">
      <c r="A64" s="1"/>
      <c r="B64" s="2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1"/>
      <c r="B65" s="2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1"/>
      <c r="B66" s="24"/>
      <c r="K66" s="3"/>
    </row>
    <row r="67" spans="1:15" x14ac:dyDescent="0.2">
      <c r="A67" s="1"/>
      <c r="B67" s="24"/>
    </row>
    <row r="68" spans="1:15" x14ac:dyDescent="0.2">
      <c r="B68" s="27"/>
    </row>
  </sheetData>
  <mergeCells count="1">
    <mergeCell ref="A1:K1"/>
  </mergeCells>
  <pageMargins left="0.7" right="0.7" top="0.75" bottom="0.75" header="0.3" footer="0.3"/>
  <pageSetup scale="91" orientation="landscape" r:id="rId1"/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B75E-C069-4176-8DCB-DB24879C402D}">
  <dimension ref="A1:K41"/>
  <sheetViews>
    <sheetView zoomScaleNormal="100" workbookViewId="0">
      <selection activeCell="F6" sqref="F6"/>
    </sheetView>
  </sheetViews>
  <sheetFormatPr defaultRowHeight="12" x14ac:dyDescent="0.2"/>
  <cols>
    <col min="1" max="1" width="14.28515625" style="2" bestFit="1" customWidth="1"/>
    <col min="2" max="10" width="8.7109375" style="2" customWidth="1"/>
    <col min="11" max="16384" width="9.140625" style="2"/>
  </cols>
  <sheetData>
    <row r="1" spans="1:10" ht="21.75" thickBo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x14ac:dyDescent="0.2">
      <c r="A2" s="56" t="s">
        <v>39</v>
      </c>
      <c r="B2" s="55" t="s">
        <v>40</v>
      </c>
      <c r="C2" s="55"/>
      <c r="D2" s="3">
        <v>160200</v>
      </c>
      <c r="E2" s="2" t="s">
        <v>19</v>
      </c>
    </row>
    <row r="3" spans="1:10" x14ac:dyDescent="0.2">
      <c r="A3" s="1" t="s">
        <v>7</v>
      </c>
      <c r="B3" s="45">
        <v>6.2E-2</v>
      </c>
      <c r="C3" s="45"/>
      <c r="D3" s="3">
        <v>9932.4</v>
      </c>
      <c r="E3" s="2" t="s">
        <v>2</v>
      </c>
    </row>
    <row r="4" spans="1:10" x14ac:dyDescent="0.2">
      <c r="A4" s="1" t="s">
        <v>1</v>
      </c>
      <c r="B4" s="44">
        <v>1.4500000000000001E-2</v>
      </c>
      <c r="C4" s="44"/>
      <c r="D4" s="2">
        <v>1</v>
      </c>
      <c r="E4" s="2" t="s">
        <v>20</v>
      </c>
    </row>
    <row r="5" spans="1:10" x14ac:dyDescent="0.2">
      <c r="A5" s="1" t="s">
        <v>11</v>
      </c>
      <c r="B5" s="37">
        <v>0.27829999999999999</v>
      </c>
      <c r="C5" s="37"/>
    </row>
    <row r="6" spans="1:10" x14ac:dyDescent="0.2">
      <c r="A6" s="1" t="s">
        <v>14</v>
      </c>
      <c r="B6" s="42">
        <v>0</v>
      </c>
      <c r="C6" s="42"/>
    </row>
    <row r="7" spans="1:10" x14ac:dyDescent="0.2">
      <c r="A7" s="1" t="s">
        <v>15</v>
      </c>
      <c r="B7" s="38">
        <v>9161.52</v>
      </c>
      <c r="C7" s="38"/>
    </row>
    <row r="8" spans="1:10" x14ac:dyDescent="0.2">
      <c r="A8" s="1" t="s">
        <v>16</v>
      </c>
      <c r="B8" s="38">
        <v>19812.96</v>
      </c>
      <c r="C8" s="38"/>
    </row>
    <row r="9" spans="1:10" x14ac:dyDescent="0.2">
      <c r="A9" s="1" t="s">
        <v>17</v>
      </c>
      <c r="B9" s="38">
        <v>10806.48</v>
      </c>
      <c r="C9" s="38"/>
    </row>
    <row r="10" spans="1:10" x14ac:dyDescent="0.2">
      <c r="A10" s="1" t="s">
        <v>18</v>
      </c>
      <c r="B10" s="38">
        <v>14487.24</v>
      </c>
      <c r="C10" s="38"/>
    </row>
    <row r="11" spans="1:10" x14ac:dyDescent="0.2">
      <c r="A11" s="1" t="s">
        <v>3</v>
      </c>
      <c r="B11" s="39">
        <v>55</v>
      </c>
      <c r="C11" s="39"/>
    </row>
    <row r="12" spans="1:10" s="6" customFormat="1" ht="24.75" thickBot="1" x14ac:dyDescent="0.3">
      <c r="A12" s="21" t="s">
        <v>4</v>
      </c>
      <c r="B12" s="21" t="s">
        <v>5</v>
      </c>
      <c r="C12" s="21" t="s">
        <v>6</v>
      </c>
      <c r="D12" s="22" t="s">
        <v>7</v>
      </c>
      <c r="E12" s="21" t="s">
        <v>1</v>
      </c>
      <c r="F12" s="21" t="s">
        <v>21</v>
      </c>
      <c r="G12" s="21" t="s">
        <v>8</v>
      </c>
      <c r="H12" s="21" t="s">
        <v>3</v>
      </c>
      <c r="I12" s="22" t="s">
        <v>9</v>
      </c>
      <c r="J12" s="22" t="s">
        <v>22</v>
      </c>
    </row>
    <row r="13" spans="1:10" x14ac:dyDescent="0.2">
      <c r="B13" s="28"/>
    </row>
    <row r="14" spans="1:10" ht="12.75" thickBot="1" x14ac:dyDescent="0.25">
      <c r="A14" s="1" t="s">
        <v>38</v>
      </c>
      <c r="B14" s="29">
        <v>1</v>
      </c>
      <c r="C14" s="9">
        <v>45765</v>
      </c>
      <c r="D14" s="9">
        <f>ROUND(IF(C14&gt;=$D$2,($D$3*$D$4),(C14*$B$3)),0)</f>
        <v>2837</v>
      </c>
      <c r="E14" s="9">
        <f>ROUND(C14*$B$4,0)</f>
        <v>664</v>
      </c>
      <c r="F14" s="9">
        <f>ROUND(C14*$B$5,0)</f>
        <v>12736</v>
      </c>
      <c r="G14" s="9">
        <f>ROUND($B$10*B14,0)</f>
        <v>14487</v>
      </c>
      <c r="H14" s="9">
        <f t="shared" ref="H14" si="0">ROUND($B$11*B14,0)</f>
        <v>55</v>
      </c>
      <c r="I14" s="9">
        <f>SUM(D14:H14)</f>
        <v>30779</v>
      </c>
      <c r="J14" s="9">
        <f>C14+I14</f>
        <v>76544</v>
      </c>
    </row>
    <row r="15" spans="1:10" ht="12.75" thickTop="1" x14ac:dyDescent="0.2">
      <c r="B15" s="30"/>
      <c r="C15" s="3"/>
      <c r="D15" s="3"/>
      <c r="E15" s="3"/>
      <c r="F15" s="3"/>
      <c r="G15" s="3"/>
      <c r="H15" s="3"/>
      <c r="I15" s="3"/>
      <c r="J15" s="3"/>
    </row>
    <row r="16" spans="1:10" x14ac:dyDescent="0.2">
      <c r="B16" s="30"/>
      <c r="C16" s="3"/>
      <c r="D16" s="3"/>
      <c r="E16" s="3"/>
      <c r="F16" s="3"/>
      <c r="G16" s="3"/>
      <c r="H16" s="3"/>
      <c r="I16" s="3"/>
      <c r="J16" s="3"/>
    </row>
    <row r="17" spans="1:11" x14ac:dyDescent="0.2">
      <c r="A17" s="1" t="s">
        <v>38</v>
      </c>
      <c r="B17" s="30">
        <f>+C17/C19</f>
        <v>0.37921992789249426</v>
      </c>
      <c r="C17" s="3">
        <v>17355</v>
      </c>
      <c r="D17" s="3">
        <f>ROUND(IF(C17&gt;=$D$2,($D$3*$D$4),(C17*$B$3)),0)</f>
        <v>1076</v>
      </c>
      <c r="E17" s="3">
        <f>ROUND(C17*$B$4,0)</f>
        <v>252</v>
      </c>
      <c r="F17" s="3">
        <f>ROUND(C17*$B$5,0)</f>
        <v>4830</v>
      </c>
      <c r="G17" s="3">
        <f>ROUND($B$10*B17,0)</f>
        <v>5494</v>
      </c>
      <c r="H17" s="3">
        <f>ROUND($B$11*B17,0)</f>
        <v>21</v>
      </c>
      <c r="I17" s="3">
        <f>SUM(D17:H17)</f>
        <v>11673</v>
      </c>
      <c r="J17" s="3">
        <f>C17+I17</f>
        <v>29028</v>
      </c>
    </row>
    <row r="18" spans="1:11" x14ac:dyDescent="0.2">
      <c r="A18" s="1"/>
      <c r="B18" s="31">
        <f>+C18/C19</f>
        <v>0.62078007210750574</v>
      </c>
      <c r="C18" s="3">
        <v>28410</v>
      </c>
      <c r="D18" s="3">
        <f>ROUND(IF(C18&gt;=$D$2,($D$3*$D$4),(C18*$B$3)),0)</f>
        <v>1761</v>
      </c>
      <c r="E18" s="3">
        <f t="shared" ref="E18:E19" si="1">ROUND(C18*$B$4,0)</f>
        <v>412</v>
      </c>
      <c r="F18" s="3">
        <f t="shared" ref="F18:F19" si="2">ROUND(C18*$B$5,0)</f>
        <v>7907</v>
      </c>
      <c r="G18" s="3">
        <f t="shared" ref="G18:G19" si="3">ROUND($B$10*B18,0)</f>
        <v>8993</v>
      </c>
      <c r="H18" s="3">
        <f t="shared" ref="H18:H19" si="4">ROUND($B$11*B18,0)</f>
        <v>34</v>
      </c>
      <c r="I18" s="3">
        <f t="shared" ref="I18:I19" si="5">SUM(D18:H18)</f>
        <v>19107</v>
      </c>
      <c r="J18" s="3">
        <f t="shared" ref="J18:J19" si="6">C18+I18</f>
        <v>47517</v>
      </c>
    </row>
    <row r="19" spans="1:11" s="16" customFormat="1" ht="12.75" thickBot="1" x14ac:dyDescent="0.25">
      <c r="A19" s="1"/>
      <c r="B19" s="23">
        <f t="shared" ref="B19:C19" si="7">SUM(B17:B18)</f>
        <v>1</v>
      </c>
      <c r="C19" s="9">
        <f t="shared" si="7"/>
        <v>45765</v>
      </c>
      <c r="D19" s="9">
        <f>ROUND(IF(C19&gt;=$D$2,($D$3*$D$4),(C19*$B$3)),0)</f>
        <v>2837</v>
      </c>
      <c r="E19" s="9">
        <f t="shared" si="1"/>
        <v>664</v>
      </c>
      <c r="F19" s="9">
        <f t="shared" si="2"/>
        <v>12736</v>
      </c>
      <c r="G19" s="9">
        <f t="shared" si="3"/>
        <v>14487</v>
      </c>
      <c r="H19" s="9">
        <f t="shared" si="4"/>
        <v>55</v>
      </c>
      <c r="I19" s="9">
        <f t="shared" si="5"/>
        <v>30779</v>
      </c>
      <c r="J19" s="9">
        <f t="shared" si="6"/>
        <v>76544</v>
      </c>
    </row>
    <row r="20" spans="1:11" s="16" customFormat="1" ht="12.75" thickTop="1" x14ac:dyDescent="0.2">
      <c r="A20" s="1"/>
      <c r="B20" s="32"/>
      <c r="C20" s="15"/>
      <c r="D20" s="3"/>
      <c r="E20" s="15"/>
      <c r="F20" s="15"/>
      <c r="G20" s="15"/>
      <c r="H20" s="15"/>
      <c r="I20" s="15"/>
      <c r="J20" s="15"/>
    </row>
    <row r="21" spans="1:11" s="16" customFormat="1" x14ac:dyDescent="0.2">
      <c r="A21" s="1"/>
      <c r="B21" s="32"/>
      <c r="C21" s="15"/>
      <c r="D21" s="3"/>
      <c r="E21" s="15"/>
      <c r="F21" s="15"/>
      <c r="G21" s="15"/>
      <c r="H21" s="15"/>
      <c r="I21" s="15"/>
      <c r="J21" s="15"/>
      <c r="K21" s="33"/>
    </row>
    <row r="22" spans="1:11" x14ac:dyDescent="0.2">
      <c r="A22" s="1" t="s">
        <v>37</v>
      </c>
      <c r="B22" s="30">
        <f>+C22/C24</f>
        <v>0.37921992789249426</v>
      </c>
      <c r="C22" s="3">
        <v>17355</v>
      </c>
      <c r="D22" s="3">
        <f>ROUND(IF(C22&gt;=$D$2,($D$3*$D$4),(C22*$B$3)),0)</f>
        <v>1076</v>
      </c>
      <c r="E22" s="3">
        <f t="shared" ref="E22:E39" si="8">ROUND(C22*$B$4,0)</f>
        <v>252</v>
      </c>
      <c r="F22" s="3">
        <f t="shared" ref="F22:F39" si="9">ROUND(C22*$B$5,0)</f>
        <v>4830</v>
      </c>
      <c r="G22" s="3">
        <f t="shared" ref="G22:G24" si="10">ROUND($B$6*B22,0)</f>
        <v>0</v>
      </c>
      <c r="H22" s="3">
        <f t="shared" ref="H22:H39" si="11">ROUND($B$11*B22,0)</f>
        <v>21</v>
      </c>
      <c r="I22" s="3">
        <f>SUM(D22:H22)</f>
        <v>6179</v>
      </c>
      <c r="J22" s="3">
        <f>C22+I22</f>
        <v>23534</v>
      </c>
    </row>
    <row r="23" spans="1:11" x14ac:dyDescent="0.2">
      <c r="A23" s="1"/>
      <c r="B23" s="31">
        <f>+C23/C24</f>
        <v>0.62078007210750574</v>
      </c>
      <c r="C23" s="3">
        <v>28410</v>
      </c>
      <c r="D23" s="3">
        <f>ROUND(IF(C23&gt;=$D$2,($D$3*$D$4),(C23*$B$3)),0)</f>
        <v>1761</v>
      </c>
      <c r="E23" s="3">
        <f t="shared" si="8"/>
        <v>412</v>
      </c>
      <c r="F23" s="3">
        <f t="shared" si="9"/>
        <v>7907</v>
      </c>
      <c r="G23" s="3">
        <f t="shared" si="10"/>
        <v>0</v>
      </c>
      <c r="H23" s="3">
        <f t="shared" si="11"/>
        <v>34</v>
      </c>
      <c r="I23" s="3">
        <f t="shared" ref="I23:I24" si="12">SUM(D23:H23)</f>
        <v>10114</v>
      </c>
      <c r="J23" s="3">
        <f t="shared" ref="J23:J24" si="13">C23+I23</f>
        <v>38524</v>
      </c>
    </row>
    <row r="24" spans="1:11" s="16" customFormat="1" ht="12.75" thickBot="1" x14ac:dyDescent="0.25">
      <c r="A24" s="1"/>
      <c r="B24" s="34">
        <f t="shared" ref="B24:C24" si="14">SUM(B22:B23)</f>
        <v>1</v>
      </c>
      <c r="C24" s="9">
        <f t="shared" si="14"/>
        <v>45765</v>
      </c>
      <c r="D24" s="9">
        <f>ROUND(IF(C24&gt;=$D$2,($D$3*$D$4),(C24*$B$3)),0)</f>
        <v>2837</v>
      </c>
      <c r="E24" s="9">
        <f t="shared" si="8"/>
        <v>664</v>
      </c>
      <c r="F24" s="9">
        <f t="shared" si="9"/>
        <v>12736</v>
      </c>
      <c r="G24" s="9">
        <f t="shared" si="10"/>
        <v>0</v>
      </c>
      <c r="H24" s="9">
        <f t="shared" si="11"/>
        <v>55</v>
      </c>
      <c r="I24" s="9">
        <f t="shared" si="12"/>
        <v>16292</v>
      </c>
      <c r="J24" s="9">
        <f t="shared" si="13"/>
        <v>62057</v>
      </c>
    </row>
    <row r="25" spans="1:11" ht="12.75" thickTop="1" x14ac:dyDescent="0.2">
      <c r="A25" s="1"/>
      <c r="B25" s="30"/>
      <c r="C25" s="3"/>
      <c r="D25" s="3"/>
      <c r="E25" s="3"/>
      <c r="F25" s="3"/>
      <c r="G25" s="3"/>
      <c r="H25" s="3"/>
      <c r="I25" s="3"/>
      <c r="J25" s="3"/>
    </row>
    <row r="26" spans="1:11" x14ac:dyDescent="0.2">
      <c r="A26" s="1"/>
      <c r="B26" s="30"/>
      <c r="C26" s="3"/>
      <c r="D26" s="3"/>
      <c r="E26" s="3"/>
      <c r="F26" s="3"/>
      <c r="G26" s="3"/>
      <c r="H26" s="3"/>
      <c r="I26" s="3"/>
      <c r="J26" s="3"/>
    </row>
    <row r="27" spans="1:11" x14ac:dyDescent="0.2">
      <c r="A27" s="1" t="s">
        <v>36</v>
      </c>
      <c r="B27" s="30">
        <f>+C27/C29</f>
        <v>0.46546487490440291</v>
      </c>
      <c r="C27" s="3">
        <v>21302</v>
      </c>
      <c r="D27" s="3">
        <f>ROUND(IF(C27&gt;=$D$2,($D$3*$D$4),(C27*$B$3)),0)</f>
        <v>1321</v>
      </c>
      <c r="E27" s="3">
        <f t="shared" si="8"/>
        <v>309</v>
      </c>
      <c r="F27" s="3">
        <f t="shared" si="9"/>
        <v>5928</v>
      </c>
      <c r="G27" s="3">
        <f>ROUND($B$7*B27,0)</f>
        <v>4264</v>
      </c>
      <c r="H27" s="3">
        <f t="shared" si="11"/>
        <v>26</v>
      </c>
      <c r="I27" s="3">
        <f>SUM(D27:H27)</f>
        <v>11848</v>
      </c>
      <c r="J27" s="3">
        <f>C27+I27</f>
        <v>33150</v>
      </c>
    </row>
    <row r="28" spans="1:11" x14ac:dyDescent="0.2">
      <c r="A28" s="1"/>
      <c r="B28" s="31">
        <f>+C28/C29</f>
        <v>0.53453512509559709</v>
      </c>
      <c r="C28" s="3">
        <v>24463</v>
      </c>
      <c r="D28" s="3">
        <f>ROUND(IF(C28&gt;=$D$2,($D$3*$D$4),(C28*$B$3)),0)</f>
        <v>1517</v>
      </c>
      <c r="E28" s="3">
        <f t="shared" si="8"/>
        <v>355</v>
      </c>
      <c r="F28" s="3">
        <f t="shared" si="9"/>
        <v>6808</v>
      </c>
      <c r="G28" s="3">
        <f t="shared" ref="G28:G29" si="15">ROUND($B$7*B28,0)</f>
        <v>4897</v>
      </c>
      <c r="H28" s="3">
        <f t="shared" si="11"/>
        <v>29</v>
      </c>
      <c r="I28" s="3">
        <f t="shared" ref="I28:I29" si="16">SUM(D28:H28)</f>
        <v>13606</v>
      </c>
      <c r="J28" s="3">
        <f t="shared" ref="J28:J29" si="17">C28+I28</f>
        <v>38069</v>
      </c>
    </row>
    <row r="29" spans="1:11" s="16" customFormat="1" ht="12.75" thickBot="1" x14ac:dyDescent="0.25">
      <c r="A29" s="1"/>
      <c r="B29" s="34">
        <f>SUM(B27:B28)</f>
        <v>1</v>
      </c>
      <c r="C29" s="9">
        <f>SUM(C27:C28)</f>
        <v>45765</v>
      </c>
      <c r="D29" s="9">
        <f>ROUND(IF(C29&gt;=$D$2,($D$3*$D$4),(C29*$B$3)),0)</f>
        <v>2837</v>
      </c>
      <c r="E29" s="9">
        <f t="shared" si="8"/>
        <v>664</v>
      </c>
      <c r="F29" s="9">
        <f t="shared" si="9"/>
        <v>12736</v>
      </c>
      <c r="G29" s="9">
        <f t="shared" si="15"/>
        <v>9162</v>
      </c>
      <c r="H29" s="9">
        <f t="shared" si="11"/>
        <v>55</v>
      </c>
      <c r="I29" s="9">
        <f t="shared" si="16"/>
        <v>25454</v>
      </c>
      <c r="J29" s="9">
        <f t="shared" si="17"/>
        <v>71219</v>
      </c>
    </row>
    <row r="30" spans="1:11" ht="12.75" thickTop="1" x14ac:dyDescent="0.2">
      <c r="A30" s="1"/>
      <c r="B30" s="30"/>
      <c r="C30" s="3"/>
      <c r="D30" s="3"/>
      <c r="E30" s="3"/>
      <c r="F30" s="3"/>
      <c r="G30" s="3"/>
      <c r="H30" s="3"/>
      <c r="I30" s="3"/>
      <c r="J30" s="3"/>
    </row>
    <row r="31" spans="1:11" x14ac:dyDescent="0.2">
      <c r="A31" s="1"/>
      <c r="B31" s="30"/>
      <c r="C31" s="3"/>
      <c r="D31" s="3"/>
      <c r="E31" s="3"/>
      <c r="F31" s="3"/>
      <c r="G31" s="3"/>
      <c r="H31" s="3"/>
      <c r="I31" s="3"/>
      <c r="J31" s="3"/>
    </row>
    <row r="32" spans="1:11" x14ac:dyDescent="0.2">
      <c r="A32" s="1" t="s">
        <v>35</v>
      </c>
      <c r="B32" s="30">
        <f>+C32/C34</f>
        <v>0.46546487490440291</v>
      </c>
      <c r="C32" s="3">
        <v>21302</v>
      </c>
      <c r="D32" s="3">
        <f>ROUND(IF(C32&gt;=$D$2,($D$3*$D$4),(C32*$B$3)),0)</f>
        <v>1321</v>
      </c>
      <c r="E32" s="3">
        <f t="shared" ref="E32:E34" si="18">ROUND(C32*$B$4,0)</f>
        <v>309</v>
      </c>
      <c r="F32" s="3">
        <f t="shared" ref="F32:F34" si="19">ROUND(C32*$B$5,0)</f>
        <v>5928</v>
      </c>
      <c r="G32" s="3">
        <f>ROUND($B$9*B32,0)</f>
        <v>5030</v>
      </c>
      <c r="H32" s="3">
        <f t="shared" ref="H32:H34" si="20">ROUND($B$11*B32,0)</f>
        <v>26</v>
      </c>
      <c r="I32" s="3">
        <f>SUM(D32:H32)</f>
        <v>12614</v>
      </c>
      <c r="J32" s="3">
        <f>C32+I32</f>
        <v>33916</v>
      </c>
    </row>
    <row r="33" spans="1:10" x14ac:dyDescent="0.2">
      <c r="B33" s="27">
        <f>+C33/C34</f>
        <v>0.53453512509559709</v>
      </c>
      <c r="C33" s="3">
        <v>24463</v>
      </c>
      <c r="D33" s="3">
        <f>ROUND(IF(C33&gt;=$D$2,($D$3*$D$4),(C33*$B$3)),0)</f>
        <v>1517</v>
      </c>
      <c r="E33" s="3">
        <f t="shared" si="18"/>
        <v>355</v>
      </c>
      <c r="F33" s="3">
        <f t="shared" si="19"/>
        <v>6808</v>
      </c>
      <c r="G33" s="3">
        <f>ROUND($B$9*B33,0)</f>
        <v>5776</v>
      </c>
      <c r="H33" s="3">
        <f t="shared" si="20"/>
        <v>29</v>
      </c>
      <c r="I33" s="3">
        <f t="shared" ref="I33:I34" si="21">SUM(D33:H33)</f>
        <v>14485</v>
      </c>
      <c r="J33" s="3">
        <f t="shared" ref="J33:J34" si="22">C33+I33</f>
        <v>38948</v>
      </c>
    </row>
    <row r="34" spans="1:10" ht="12.75" thickBot="1" x14ac:dyDescent="0.25">
      <c r="B34" s="34">
        <f>SUM(B32:B33)</f>
        <v>1</v>
      </c>
      <c r="C34" s="9">
        <f>SUM(C32:C33)</f>
        <v>45765</v>
      </c>
      <c r="D34" s="9">
        <f>ROUND(IF(C34&gt;=$D$2,($D$3*$D$4),(C34*$B$3)),0)</f>
        <v>2837</v>
      </c>
      <c r="E34" s="9">
        <f t="shared" si="18"/>
        <v>664</v>
      </c>
      <c r="F34" s="9">
        <f t="shared" si="19"/>
        <v>12736</v>
      </c>
      <c r="G34" s="9">
        <f>ROUND($B$9*B34,0)</f>
        <v>10806</v>
      </c>
      <c r="H34" s="9">
        <f t="shared" si="20"/>
        <v>55</v>
      </c>
      <c r="I34" s="9">
        <f t="shared" si="21"/>
        <v>27098</v>
      </c>
      <c r="J34" s="9">
        <f t="shared" si="22"/>
        <v>72863</v>
      </c>
    </row>
    <row r="35" spans="1:10" ht="12.75" thickTop="1" x14ac:dyDescent="0.2">
      <c r="B35" s="32"/>
      <c r="C35" s="20"/>
      <c r="D35" s="20"/>
      <c r="E35" s="20"/>
      <c r="F35" s="20"/>
      <c r="G35" s="20"/>
      <c r="H35" s="20"/>
      <c r="I35" s="20"/>
      <c r="J35" s="20"/>
    </row>
    <row r="36" spans="1:10" x14ac:dyDescent="0.2">
      <c r="B36" s="32"/>
      <c r="C36" s="20"/>
      <c r="D36" s="20"/>
      <c r="E36" s="20"/>
      <c r="F36" s="20"/>
      <c r="G36" s="20"/>
      <c r="H36" s="20"/>
      <c r="I36" s="20"/>
      <c r="J36" s="20"/>
    </row>
    <row r="37" spans="1:10" x14ac:dyDescent="0.2">
      <c r="A37" s="1" t="s">
        <v>34</v>
      </c>
      <c r="B37" s="30">
        <f>+C37/C39</f>
        <v>0.46546487490440291</v>
      </c>
      <c r="C37" s="3">
        <v>21302</v>
      </c>
      <c r="D37" s="3">
        <f>ROUND(IF(C37&gt;=$D$2,($D$3*$D$4),(C37*$B$3)),0)</f>
        <v>1321</v>
      </c>
      <c r="E37" s="3">
        <f t="shared" si="8"/>
        <v>309</v>
      </c>
      <c r="F37" s="3">
        <f t="shared" si="9"/>
        <v>5928</v>
      </c>
      <c r="G37" s="3">
        <f>ROUND($B$8*B37,0)</f>
        <v>9222</v>
      </c>
      <c r="H37" s="3">
        <f t="shared" si="11"/>
        <v>26</v>
      </c>
      <c r="I37" s="3">
        <f>SUM(D37:H37)</f>
        <v>16806</v>
      </c>
      <c r="J37" s="3">
        <f>C37+I37</f>
        <v>38108</v>
      </c>
    </row>
    <row r="38" spans="1:10" x14ac:dyDescent="0.2">
      <c r="A38" s="1"/>
      <c r="B38" s="31">
        <f>+C38/C39</f>
        <v>0.53453512509559709</v>
      </c>
      <c r="C38" s="3">
        <v>24463</v>
      </c>
      <c r="D38" s="3">
        <f>ROUND(IF(C38&gt;=$D$2,($D$3*$D$4),(C38*$B$3)),0)</f>
        <v>1517</v>
      </c>
      <c r="E38" s="3">
        <f t="shared" si="8"/>
        <v>355</v>
      </c>
      <c r="F38" s="3">
        <f t="shared" si="9"/>
        <v>6808</v>
      </c>
      <c r="G38" s="3">
        <f t="shared" ref="G38:G39" si="23">ROUND($B$8*B38,0)</f>
        <v>10591</v>
      </c>
      <c r="H38" s="3">
        <f t="shared" si="11"/>
        <v>29</v>
      </c>
      <c r="I38" s="3">
        <f t="shared" ref="I38:I39" si="24">SUM(D38:H38)</f>
        <v>19300</v>
      </c>
      <c r="J38" s="3">
        <f t="shared" ref="J38:J39" si="25">C38+I38</f>
        <v>43763</v>
      </c>
    </row>
    <row r="39" spans="1:10" ht="12.75" thickBot="1" x14ac:dyDescent="0.25">
      <c r="A39" s="16"/>
      <c r="B39" s="34">
        <f>SUM(B37:B38)</f>
        <v>1</v>
      </c>
      <c r="C39" s="9">
        <f>SUM(C37:C38)</f>
        <v>45765</v>
      </c>
      <c r="D39" s="9">
        <f>ROUND(IF(C39&gt;=$D$2,($D$3*$D$4),(C39*$B$3)),0)</f>
        <v>2837</v>
      </c>
      <c r="E39" s="9">
        <f t="shared" si="8"/>
        <v>664</v>
      </c>
      <c r="F39" s="9">
        <f t="shared" si="9"/>
        <v>12736</v>
      </c>
      <c r="G39" s="9">
        <f t="shared" si="23"/>
        <v>19813</v>
      </c>
      <c r="H39" s="9">
        <f t="shared" si="11"/>
        <v>55</v>
      </c>
      <c r="I39" s="9">
        <f t="shared" si="24"/>
        <v>36105</v>
      </c>
      <c r="J39" s="9">
        <f t="shared" si="25"/>
        <v>81870</v>
      </c>
    </row>
    <row r="40" spans="1:10" ht="12.75" thickTop="1" x14ac:dyDescent="0.2">
      <c r="B40" s="30"/>
      <c r="C40" s="3"/>
      <c r="D40" s="3"/>
      <c r="E40" s="3"/>
      <c r="F40" s="3"/>
      <c r="G40" s="3"/>
      <c r="H40" s="3"/>
      <c r="I40" s="3"/>
      <c r="J40" s="3"/>
    </row>
    <row r="41" spans="1:10" x14ac:dyDescent="0.2">
      <c r="B41" s="27"/>
    </row>
  </sheetData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</vt:lpstr>
      <vt:lpstr>Executive</vt:lpstr>
      <vt:lpstr>Special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Josie Warren</dc:creator>
  <cp:lastModifiedBy>Josie Warren</cp:lastModifiedBy>
  <cp:lastPrinted>2021-02-02T15:51:03Z</cp:lastPrinted>
  <dcterms:created xsi:type="dcterms:W3CDTF">2021-02-02T14:30:44Z</dcterms:created>
  <dcterms:modified xsi:type="dcterms:W3CDTF">2023-01-06T21:46:36Z</dcterms:modified>
</cp:coreProperties>
</file>